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workbookProtection workbookPassword="F951" lockStructure="1"/>
  <bookViews>
    <workbookView xWindow="0" yWindow="7755" windowWidth="15480" windowHeight="8160"/>
  </bookViews>
  <sheets>
    <sheet name="Comunicação de contratos" sheetId="7" r:id="rId1"/>
    <sheet name="Dados" sheetId="6" state="hidden" r:id="rId2"/>
    <sheet name="Erros" sheetId="8" r:id="rId3"/>
  </sheets>
  <definedNames>
    <definedName name="AbrevMinisterios">Dados!$Z$2:$Z$30</definedName>
    <definedName name="AreaAtividade">Dados!$H$2:$H$21</definedName>
    <definedName name="ModalidadeContratual">Dados!$B$2:$B$4</definedName>
    <definedName name="TipoAtividade">Dados!$E$2:$E$4</definedName>
    <definedName name="TipoEntidade">Dados!$Q$2:$Q$4</definedName>
    <definedName name="TipoProcedimento">Dados!$N$2:$N$3</definedName>
    <definedName name="_xlnm.Print_Titles" localSheetId="0">'Comunicação de contratos'!$6:$18</definedName>
  </definedNames>
  <calcPr calcId="145621"/>
</workbook>
</file>

<file path=xl/calcChain.xml><?xml version="1.0" encoding="utf-8"?>
<calcChain xmlns="http://schemas.openxmlformats.org/spreadsheetml/2006/main">
  <c r="A3" i="8" l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A49" i="7" l="1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R25" i="7" l="1"/>
  <c r="R24" i="7"/>
  <c r="R23" i="7"/>
  <c r="R22" i="7"/>
  <c r="R21" i="7"/>
  <c r="R20" i="7"/>
  <c r="R49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S20" i="7"/>
  <c r="S21" i="7"/>
  <c r="S22" i="7"/>
  <c r="S23" i="7"/>
  <c r="S24" i="7"/>
  <c r="S25" i="7"/>
  <c r="R26" i="7"/>
  <c r="Q26" i="7"/>
  <c r="B21" i="7" l="1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20" i="7"/>
  <c r="Q31" i="7" l="1"/>
  <c r="S31" i="7"/>
  <c r="T31" i="7" s="1"/>
  <c r="Z31" i="7"/>
  <c r="AB31" i="7"/>
  <c r="AC31" i="7" s="1"/>
  <c r="Q32" i="7"/>
  <c r="S32" i="7"/>
  <c r="T32" i="7" s="1"/>
  <c r="Z32" i="7"/>
  <c r="AB32" i="7"/>
  <c r="AC32" i="7" s="1"/>
  <c r="Q33" i="7"/>
  <c r="S33" i="7"/>
  <c r="T33" i="7" s="1"/>
  <c r="Z33" i="7"/>
  <c r="AB33" i="7"/>
  <c r="AC33" i="7" s="1"/>
  <c r="Q34" i="7"/>
  <c r="S34" i="7"/>
  <c r="T34" i="7" s="1"/>
  <c r="Z34" i="7"/>
  <c r="AB34" i="7"/>
  <c r="AC34" i="7" s="1"/>
  <c r="Q35" i="7"/>
  <c r="S35" i="7"/>
  <c r="T35" i="7" s="1"/>
  <c r="Z35" i="7"/>
  <c r="AB35" i="7"/>
  <c r="AC35" i="7" s="1"/>
  <c r="Q36" i="7"/>
  <c r="S36" i="7"/>
  <c r="T36" i="7" s="1"/>
  <c r="Z36" i="7"/>
  <c r="AB36" i="7"/>
  <c r="AC36" i="7" s="1"/>
  <c r="Q37" i="7"/>
  <c r="S37" i="7"/>
  <c r="T37" i="7" s="1"/>
  <c r="Z37" i="7"/>
  <c r="AB37" i="7"/>
  <c r="AC37" i="7" s="1"/>
  <c r="Q38" i="7"/>
  <c r="S38" i="7"/>
  <c r="T38" i="7" s="1"/>
  <c r="Z38" i="7"/>
  <c r="AB38" i="7"/>
  <c r="AC38" i="7" s="1"/>
  <c r="Q27" i="7"/>
  <c r="S27" i="7"/>
  <c r="T27" i="7" s="1"/>
  <c r="Z27" i="7"/>
  <c r="AB27" i="7"/>
  <c r="AC27" i="7" s="1"/>
  <c r="Q28" i="7"/>
  <c r="S28" i="7"/>
  <c r="T28" i="7" s="1"/>
  <c r="Z28" i="7"/>
  <c r="AB28" i="7"/>
  <c r="AC28" i="7" s="1"/>
  <c r="Q29" i="7"/>
  <c r="S29" i="7"/>
  <c r="T29" i="7" s="1"/>
  <c r="Z29" i="7"/>
  <c r="AB29" i="7"/>
  <c r="AC29" i="7" s="1"/>
  <c r="Q30" i="7"/>
  <c r="S30" i="7"/>
  <c r="T30" i="7" s="1"/>
  <c r="Z30" i="7"/>
  <c r="AB30" i="7"/>
  <c r="AC30" i="7" s="1"/>
  <c r="Q39" i="7"/>
  <c r="S39" i="7"/>
  <c r="T39" i="7" s="1"/>
  <c r="Z39" i="7"/>
  <c r="AB39" i="7"/>
  <c r="AC39" i="7" s="1"/>
  <c r="G3" i="8"/>
  <c r="F3" i="8" s="1"/>
  <c r="I3" i="8"/>
  <c r="H3" i="8" s="1"/>
  <c r="K3" i="8"/>
  <c r="J3" i="8" s="1"/>
  <c r="M3" i="8"/>
  <c r="L3" i="8" s="1"/>
  <c r="O3" i="8"/>
  <c r="N3" i="8" s="1"/>
  <c r="Q3" i="8"/>
  <c r="P3" i="8" s="1"/>
  <c r="G4" i="8"/>
  <c r="F4" i="8" s="1"/>
  <c r="I4" i="8"/>
  <c r="H4" i="8" s="1"/>
  <c r="K4" i="8"/>
  <c r="J4" i="8" s="1"/>
  <c r="M4" i="8"/>
  <c r="L4" i="8" s="1"/>
  <c r="O4" i="8"/>
  <c r="N4" i="8" s="1"/>
  <c r="Q4" i="8"/>
  <c r="P4" i="8" s="1"/>
  <c r="G5" i="8"/>
  <c r="F5" i="8" s="1"/>
  <c r="I5" i="8"/>
  <c r="H5" i="8" s="1"/>
  <c r="K5" i="8"/>
  <c r="J5" i="8" s="1"/>
  <c r="M5" i="8"/>
  <c r="L5" i="8" s="1"/>
  <c r="O5" i="8"/>
  <c r="N5" i="8" s="1"/>
  <c r="Q5" i="8"/>
  <c r="P5" i="8" s="1"/>
  <c r="G6" i="8"/>
  <c r="F6" i="8" s="1"/>
  <c r="I6" i="8"/>
  <c r="H6" i="8" s="1"/>
  <c r="K6" i="8"/>
  <c r="J6" i="8" s="1"/>
  <c r="M6" i="8"/>
  <c r="L6" i="8" s="1"/>
  <c r="O6" i="8"/>
  <c r="N6" i="8" s="1"/>
  <c r="Q6" i="8"/>
  <c r="P6" i="8" s="1"/>
  <c r="G7" i="8"/>
  <c r="F7" i="8" s="1"/>
  <c r="I7" i="8"/>
  <c r="H7" i="8" s="1"/>
  <c r="K7" i="8"/>
  <c r="J7" i="8" s="1"/>
  <c r="M7" i="8"/>
  <c r="L7" i="8" s="1"/>
  <c r="O7" i="8"/>
  <c r="N7" i="8" s="1"/>
  <c r="Q7" i="8"/>
  <c r="P7" i="8" s="1"/>
  <c r="G8" i="8"/>
  <c r="F8" i="8" s="1"/>
  <c r="I8" i="8"/>
  <c r="H8" i="8" s="1"/>
  <c r="M8" i="8"/>
  <c r="L8" i="8" s="1"/>
  <c r="O8" i="8"/>
  <c r="N8" i="8" s="1"/>
  <c r="Q8" i="8"/>
  <c r="P8" i="8" s="1"/>
  <c r="G9" i="8"/>
  <c r="F9" i="8" s="1"/>
  <c r="I9" i="8"/>
  <c r="H9" i="8" s="1"/>
  <c r="K9" i="8"/>
  <c r="J9" i="8" s="1"/>
  <c r="M9" i="8"/>
  <c r="L9" i="8" s="1"/>
  <c r="O9" i="8"/>
  <c r="N9" i="8" s="1"/>
  <c r="Q9" i="8"/>
  <c r="P9" i="8" s="1"/>
  <c r="G10" i="8"/>
  <c r="F10" i="8" s="1"/>
  <c r="I10" i="8"/>
  <c r="H10" i="8" s="1"/>
  <c r="K10" i="8"/>
  <c r="J10" i="8" s="1"/>
  <c r="M10" i="8"/>
  <c r="L10" i="8" s="1"/>
  <c r="O10" i="8"/>
  <c r="N10" i="8" s="1"/>
  <c r="Q10" i="8"/>
  <c r="P10" i="8" s="1"/>
  <c r="G11" i="8"/>
  <c r="F11" i="8" s="1"/>
  <c r="I11" i="8"/>
  <c r="H11" i="8" s="1"/>
  <c r="K11" i="8"/>
  <c r="J11" i="8" s="1"/>
  <c r="M11" i="8"/>
  <c r="L11" i="8" s="1"/>
  <c r="O11" i="8"/>
  <c r="N11" i="8" s="1"/>
  <c r="Q11" i="8"/>
  <c r="P11" i="8" s="1"/>
  <c r="G12" i="8"/>
  <c r="F12" i="8" s="1"/>
  <c r="I12" i="8"/>
  <c r="H12" i="8" s="1"/>
  <c r="K12" i="8"/>
  <c r="J12" i="8" s="1"/>
  <c r="M12" i="8"/>
  <c r="L12" i="8" s="1"/>
  <c r="O12" i="8"/>
  <c r="N12" i="8" s="1"/>
  <c r="Q12" i="8"/>
  <c r="P12" i="8" s="1"/>
  <c r="C13" i="8"/>
  <c r="G13" i="8"/>
  <c r="F13" i="8" s="1"/>
  <c r="I13" i="8"/>
  <c r="H13" i="8" s="1"/>
  <c r="K13" i="8"/>
  <c r="J13" i="8" s="1"/>
  <c r="M13" i="8"/>
  <c r="L13" i="8" s="1"/>
  <c r="O13" i="8"/>
  <c r="N13" i="8" s="1"/>
  <c r="Q13" i="8"/>
  <c r="P13" i="8" s="1"/>
  <c r="C14" i="8"/>
  <c r="G14" i="8"/>
  <c r="F14" i="8" s="1"/>
  <c r="I14" i="8"/>
  <c r="H14" i="8" s="1"/>
  <c r="K14" i="8"/>
  <c r="J14" i="8" s="1"/>
  <c r="M14" i="8"/>
  <c r="L14" i="8" s="1"/>
  <c r="O14" i="8"/>
  <c r="N14" i="8" s="1"/>
  <c r="Q14" i="8"/>
  <c r="P14" i="8" s="1"/>
  <c r="C15" i="8"/>
  <c r="G15" i="8"/>
  <c r="F15" i="8" s="1"/>
  <c r="I15" i="8"/>
  <c r="H15" i="8" s="1"/>
  <c r="K15" i="8"/>
  <c r="J15" i="8" s="1"/>
  <c r="M15" i="8"/>
  <c r="L15" i="8" s="1"/>
  <c r="O15" i="8"/>
  <c r="N15" i="8" s="1"/>
  <c r="Q15" i="8"/>
  <c r="P15" i="8" s="1"/>
  <c r="C16" i="8"/>
  <c r="G16" i="8"/>
  <c r="F16" i="8" s="1"/>
  <c r="I16" i="8"/>
  <c r="H16" i="8" s="1"/>
  <c r="K16" i="8"/>
  <c r="J16" i="8" s="1"/>
  <c r="M16" i="8"/>
  <c r="L16" i="8" s="1"/>
  <c r="O16" i="8"/>
  <c r="N16" i="8" s="1"/>
  <c r="Q16" i="8"/>
  <c r="P16" i="8" s="1"/>
  <c r="C17" i="8"/>
  <c r="G17" i="8"/>
  <c r="F17" i="8" s="1"/>
  <c r="I17" i="8"/>
  <c r="H17" i="8" s="1"/>
  <c r="K17" i="8"/>
  <c r="J17" i="8" s="1"/>
  <c r="M17" i="8"/>
  <c r="L17" i="8" s="1"/>
  <c r="O17" i="8"/>
  <c r="N17" i="8" s="1"/>
  <c r="Q17" i="8"/>
  <c r="P17" i="8" s="1"/>
  <c r="C18" i="8"/>
  <c r="G18" i="8"/>
  <c r="F18" i="8" s="1"/>
  <c r="I18" i="8"/>
  <c r="H18" i="8" s="1"/>
  <c r="K18" i="8"/>
  <c r="J18" i="8" s="1"/>
  <c r="M18" i="8"/>
  <c r="L18" i="8" s="1"/>
  <c r="O18" i="8"/>
  <c r="N18" i="8" s="1"/>
  <c r="Q18" i="8"/>
  <c r="P18" i="8" s="1"/>
  <c r="G19" i="8"/>
  <c r="F19" i="8" s="1"/>
  <c r="I19" i="8"/>
  <c r="H19" i="8" s="1"/>
  <c r="K19" i="8"/>
  <c r="J19" i="8" s="1"/>
  <c r="M19" i="8"/>
  <c r="L19" i="8" s="1"/>
  <c r="O19" i="8"/>
  <c r="N19" i="8" s="1"/>
  <c r="Q19" i="8"/>
  <c r="P19" i="8" s="1"/>
  <c r="G20" i="8"/>
  <c r="F20" i="8" s="1"/>
  <c r="I20" i="8"/>
  <c r="H20" i="8" s="1"/>
  <c r="K20" i="8"/>
  <c r="J20" i="8" s="1"/>
  <c r="M20" i="8"/>
  <c r="L20" i="8" s="1"/>
  <c r="O20" i="8"/>
  <c r="N20" i="8" s="1"/>
  <c r="Q20" i="8"/>
  <c r="P20" i="8" s="1"/>
  <c r="G21" i="8"/>
  <c r="F21" i="8" s="1"/>
  <c r="I21" i="8"/>
  <c r="H21" i="8" s="1"/>
  <c r="K21" i="8"/>
  <c r="J21" i="8" s="1"/>
  <c r="M21" i="8"/>
  <c r="L21" i="8" s="1"/>
  <c r="O21" i="8"/>
  <c r="N21" i="8" s="1"/>
  <c r="Q21" i="8"/>
  <c r="P21" i="8" s="1"/>
  <c r="G22" i="8"/>
  <c r="F22" i="8" s="1"/>
  <c r="I22" i="8"/>
  <c r="H22" i="8" s="1"/>
  <c r="K22" i="8"/>
  <c r="J22" i="8" s="1"/>
  <c r="M22" i="8"/>
  <c r="L22" i="8" s="1"/>
  <c r="O22" i="8"/>
  <c r="N22" i="8" s="1"/>
  <c r="Q22" i="8"/>
  <c r="P22" i="8" s="1"/>
  <c r="G23" i="8"/>
  <c r="F23" i="8" s="1"/>
  <c r="I23" i="8"/>
  <c r="H23" i="8" s="1"/>
  <c r="K23" i="8"/>
  <c r="J23" i="8" s="1"/>
  <c r="M23" i="8"/>
  <c r="L23" i="8" s="1"/>
  <c r="O23" i="8"/>
  <c r="N23" i="8" s="1"/>
  <c r="Q23" i="8"/>
  <c r="P23" i="8" s="1"/>
  <c r="G24" i="8"/>
  <c r="F24" i="8" s="1"/>
  <c r="I24" i="8"/>
  <c r="H24" i="8" s="1"/>
  <c r="K24" i="8"/>
  <c r="J24" i="8" s="1"/>
  <c r="M24" i="8"/>
  <c r="L24" i="8" s="1"/>
  <c r="O24" i="8"/>
  <c r="N24" i="8" s="1"/>
  <c r="Q24" i="8"/>
  <c r="P24" i="8" s="1"/>
  <c r="G25" i="8"/>
  <c r="F25" i="8" s="1"/>
  <c r="I25" i="8"/>
  <c r="H25" i="8" s="1"/>
  <c r="K25" i="8"/>
  <c r="J25" i="8" s="1"/>
  <c r="M25" i="8"/>
  <c r="L25" i="8" s="1"/>
  <c r="O25" i="8"/>
  <c r="N25" i="8" s="1"/>
  <c r="Q25" i="8"/>
  <c r="P25" i="8" s="1"/>
  <c r="G26" i="8"/>
  <c r="F26" i="8" s="1"/>
  <c r="I26" i="8"/>
  <c r="H26" i="8" s="1"/>
  <c r="K26" i="8"/>
  <c r="J26" i="8" s="1"/>
  <c r="M26" i="8"/>
  <c r="L26" i="8" s="1"/>
  <c r="O26" i="8"/>
  <c r="N26" i="8" s="1"/>
  <c r="Q26" i="8"/>
  <c r="P26" i="8" s="1"/>
  <c r="G27" i="8"/>
  <c r="F27" i="8" s="1"/>
  <c r="I27" i="8"/>
  <c r="H27" i="8" s="1"/>
  <c r="K27" i="8"/>
  <c r="J27" i="8" s="1"/>
  <c r="M27" i="8"/>
  <c r="L27" i="8" s="1"/>
  <c r="O27" i="8"/>
  <c r="N27" i="8" s="1"/>
  <c r="Q27" i="8"/>
  <c r="P27" i="8" s="1"/>
  <c r="G28" i="8"/>
  <c r="F28" i="8" s="1"/>
  <c r="I28" i="8"/>
  <c r="H28" i="8" s="1"/>
  <c r="K28" i="8"/>
  <c r="J28" i="8" s="1"/>
  <c r="M28" i="8"/>
  <c r="L28" i="8" s="1"/>
  <c r="O28" i="8"/>
  <c r="N28" i="8" s="1"/>
  <c r="Q28" i="8"/>
  <c r="P28" i="8" s="1"/>
  <c r="G29" i="8"/>
  <c r="F29" i="8" s="1"/>
  <c r="I29" i="8"/>
  <c r="H29" i="8" s="1"/>
  <c r="K29" i="8"/>
  <c r="J29" i="8" s="1"/>
  <c r="M29" i="8"/>
  <c r="L29" i="8" s="1"/>
  <c r="O29" i="8"/>
  <c r="N29" i="8" s="1"/>
  <c r="Q29" i="8"/>
  <c r="P29" i="8" s="1"/>
  <c r="G30" i="8"/>
  <c r="F30" i="8" s="1"/>
  <c r="I30" i="8"/>
  <c r="H30" i="8" s="1"/>
  <c r="K30" i="8"/>
  <c r="J30" i="8" s="1"/>
  <c r="M30" i="8"/>
  <c r="L30" i="8" s="1"/>
  <c r="O30" i="8"/>
  <c r="N30" i="8" s="1"/>
  <c r="Q30" i="8"/>
  <c r="P30" i="8" s="1"/>
  <c r="G31" i="8"/>
  <c r="F31" i="8" s="1"/>
  <c r="I31" i="8"/>
  <c r="H31" i="8" s="1"/>
  <c r="K31" i="8"/>
  <c r="J31" i="8" s="1"/>
  <c r="M31" i="8"/>
  <c r="L31" i="8" s="1"/>
  <c r="O31" i="8"/>
  <c r="N31" i="8" s="1"/>
  <c r="Q31" i="8"/>
  <c r="P31" i="8" s="1"/>
  <c r="AB21" i="7"/>
  <c r="AC21" i="7" s="1"/>
  <c r="AB22" i="7"/>
  <c r="AC22" i="7" s="1"/>
  <c r="AB23" i="7"/>
  <c r="AC23" i="7" s="1"/>
  <c r="AB24" i="7"/>
  <c r="AC24" i="7" s="1"/>
  <c r="AB25" i="7"/>
  <c r="AC25" i="7" s="1"/>
  <c r="AB26" i="7"/>
  <c r="AC26" i="7" s="1"/>
  <c r="AB40" i="7"/>
  <c r="AC40" i="7" s="1"/>
  <c r="AB41" i="7"/>
  <c r="AC41" i="7" s="1"/>
  <c r="AB42" i="7"/>
  <c r="AC42" i="7" s="1"/>
  <c r="AB43" i="7"/>
  <c r="AC43" i="7" s="1"/>
  <c r="AB44" i="7"/>
  <c r="AC44" i="7" s="1"/>
  <c r="AB45" i="7"/>
  <c r="AC45" i="7" s="1"/>
  <c r="AB46" i="7"/>
  <c r="AC46" i="7" s="1"/>
  <c r="AB47" i="7"/>
  <c r="AC47" i="7" s="1"/>
  <c r="AB48" i="7"/>
  <c r="AC48" i="7" s="1"/>
  <c r="AB49" i="7"/>
  <c r="AC49" i="7" s="1"/>
  <c r="T21" i="7"/>
  <c r="T22" i="7"/>
  <c r="T23" i="7"/>
  <c r="T24" i="7"/>
  <c r="T25" i="7"/>
  <c r="S26" i="7"/>
  <c r="T26" i="7" s="1"/>
  <c r="S40" i="7"/>
  <c r="T40" i="7" s="1"/>
  <c r="S41" i="7"/>
  <c r="T41" i="7" s="1"/>
  <c r="S42" i="7"/>
  <c r="T42" i="7" s="1"/>
  <c r="S43" i="7"/>
  <c r="T43" i="7" s="1"/>
  <c r="S44" i="7"/>
  <c r="T44" i="7" s="1"/>
  <c r="S45" i="7"/>
  <c r="T45" i="7" s="1"/>
  <c r="S46" i="7"/>
  <c r="T46" i="7" s="1"/>
  <c r="S47" i="7"/>
  <c r="T47" i="7" s="1"/>
  <c r="S48" i="7"/>
  <c r="T48" i="7" s="1"/>
  <c r="S49" i="7"/>
  <c r="T49" i="7" s="1"/>
  <c r="AB20" i="7"/>
  <c r="AC20" i="7" s="1"/>
  <c r="T20" i="7"/>
  <c r="AN39" i="7" l="1"/>
  <c r="AO39" i="7" s="1"/>
  <c r="E21" i="8" s="1"/>
  <c r="D21" i="8" s="1"/>
  <c r="AN30" i="7"/>
  <c r="AO30" i="7" s="1"/>
  <c r="E12" i="8" s="1"/>
  <c r="D12" i="8" s="1"/>
  <c r="AN29" i="7"/>
  <c r="AO29" i="7" s="1"/>
  <c r="E11" i="8" s="1"/>
  <c r="D11" i="8" s="1"/>
  <c r="AN28" i="7"/>
  <c r="AO28" i="7" s="1"/>
  <c r="E10" i="8" s="1"/>
  <c r="D10" i="8" s="1"/>
  <c r="AN27" i="7"/>
  <c r="AO27" i="7" s="1"/>
  <c r="E9" i="8" s="1"/>
  <c r="D9" i="8" s="1"/>
  <c r="AN38" i="7"/>
  <c r="AO38" i="7" s="1"/>
  <c r="E20" i="8" s="1"/>
  <c r="D20" i="8" s="1"/>
  <c r="AN37" i="7"/>
  <c r="AO37" i="7" s="1"/>
  <c r="E19" i="8" s="1"/>
  <c r="D19" i="8" s="1"/>
  <c r="AN36" i="7"/>
  <c r="AO36" i="7" s="1"/>
  <c r="E18" i="8" s="1"/>
  <c r="D18" i="8" s="1"/>
  <c r="AN35" i="7"/>
  <c r="AO35" i="7" s="1"/>
  <c r="E17" i="8" s="1"/>
  <c r="D17" i="8" s="1"/>
  <c r="AN34" i="7"/>
  <c r="AO34" i="7" s="1"/>
  <c r="E16" i="8" s="1"/>
  <c r="D16" i="8" s="1"/>
  <c r="AN33" i="7"/>
  <c r="AO33" i="7" s="1"/>
  <c r="E15" i="8" s="1"/>
  <c r="D15" i="8" s="1"/>
  <c r="AN32" i="7"/>
  <c r="AO32" i="7" s="1"/>
  <c r="E14" i="8" s="1"/>
  <c r="D14" i="8" s="1"/>
  <c r="AN31" i="7"/>
  <c r="AO31" i="7" s="1"/>
  <c r="E13" i="8" s="1"/>
  <c r="D13" i="8" s="1"/>
  <c r="B13" i="8" l="1"/>
  <c r="A31" i="7"/>
  <c r="A35" i="7"/>
  <c r="AL35" i="7"/>
  <c r="B17" i="8"/>
  <c r="A33" i="7"/>
  <c r="B15" i="8"/>
  <c r="AL33" i="7"/>
  <c r="A32" i="7"/>
  <c r="B14" i="8"/>
  <c r="AL32" i="7"/>
  <c r="B16" i="8"/>
  <c r="AL34" i="7"/>
  <c r="A34" i="7"/>
  <c r="B18" i="8"/>
  <c r="AL36" i="7"/>
  <c r="A36" i="7"/>
  <c r="AL31" i="7"/>
  <c r="K2" i="8"/>
  <c r="J2" i="8" s="1"/>
  <c r="K8" i="8"/>
  <c r="J8" i="8" s="1"/>
  <c r="C3" i="8" l="1"/>
  <c r="C4" i="8"/>
  <c r="C5" i="8"/>
  <c r="C6" i="8"/>
  <c r="C7" i="8"/>
  <c r="C8" i="8"/>
  <c r="C9" i="8"/>
  <c r="C10" i="8"/>
  <c r="C11" i="8"/>
  <c r="C12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H8" i="7" l="1"/>
  <c r="Z48" i="7"/>
  <c r="Z49" i="7"/>
  <c r="B20" i="8" l="1"/>
  <c r="A38" i="7"/>
  <c r="AL38" i="7"/>
  <c r="B19" i="8"/>
  <c r="A37" i="7"/>
  <c r="AL37" i="7"/>
  <c r="B12" i="8"/>
  <c r="A30" i="7"/>
  <c r="AL30" i="7"/>
  <c r="B10" i="8"/>
  <c r="A28" i="7"/>
  <c r="AL28" i="7"/>
  <c r="B21" i="8"/>
  <c r="A39" i="7"/>
  <c r="AL39" i="7"/>
  <c r="B11" i="8"/>
  <c r="A29" i="7"/>
  <c r="AL29" i="7"/>
  <c r="B9" i="8"/>
  <c r="A27" i="7"/>
  <c r="AL27" i="7"/>
  <c r="X50" i="7"/>
  <c r="O50" i="7"/>
  <c r="O2" i="8" l="1"/>
  <c r="N2" i="8" s="1"/>
  <c r="Q2" i="8"/>
  <c r="P2" i="8" s="1"/>
  <c r="M2" i="8"/>
  <c r="L2" i="8" s="1"/>
  <c r="C2" i="8"/>
  <c r="I2" i="8"/>
  <c r="H2" i="8" s="1"/>
  <c r="G2" i="8"/>
  <c r="F2" i="8" s="1"/>
  <c r="Q20" i="7"/>
  <c r="Q21" i="7"/>
  <c r="Z20" i="7"/>
  <c r="Z21" i="7"/>
  <c r="Q22" i="7"/>
  <c r="Z22" i="7"/>
  <c r="Q23" i="7"/>
  <c r="AN23" i="7" s="1"/>
  <c r="AO23" i="7" s="1"/>
  <c r="E5" i="8" s="1"/>
  <c r="D5" i="8" s="1"/>
  <c r="B5" i="8" s="1"/>
  <c r="Z23" i="7"/>
  <c r="Q24" i="7"/>
  <c r="AN24" i="7" s="1"/>
  <c r="AO24" i="7" s="1"/>
  <c r="E6" i="8" s="1"/>
  <c r="D6" i="8" s="1"/>
  <c r="B6" i="8" s="1"/>
  <c r="Z24" i="7"/>
  <c r="Q25" i="7"/>
  <c r="Z25" i="7"/>
  <c r="Z26" i="7"/>
  <c r="Q40" i="7"/>
  <c r="AN40" i="7" s="1"/>
  <c r="AO40" i="7" s="1"/>
  <c r="E22" i="8" s="1"/>
  <c r="D22" i="8" s="1"/>
  <c r="B22" i="8" s="1"/>
  <c r="Z40" i="7"/>
  <c r="Q41" i="7"/>
  <c r="AN41" i="7" s="1"/>
  <c r="AO41" i="7" s="1"/>
  <c r="E23" i="8" s="1"/>
  <c r="D23" i="8" s="1"/>
  <c r="B23" i="8" s="1"/>
  <c r="Z41" i="7"/>
  <c r="Q42" i="7"/>
  <c r="AN42" i="7" s="1"/>
  <c r="AO42" i="7" s="1"/>
  <c r="E24" i="8" s="1"/>
  <c r="D24" i="8" s="1"/>
  <c r="B24" i="8" s="1"/>
  <c r="Z42" i="7"/>
  <c r="Q43" i="7"/>
  <c r="AN43" i="7" s="1"/>
  <c r="AO43" i="7" s="1"/>
  <c r="E25" i="8" s="1"/>
  <c r="D25" i="8" s="1"/>
  <c r="B25" i="8" s="1"/>
  <c r="Z43" i="7"/>
  <c r="Q44" i="7"/>
  <c r="AN44" i="7" s="1"/>
  <c r="AO44" i="7" s="1"/>
  <c r="E26" i="8" s="1"/>
  <c r="D26" i="8" s="1"/>
  <c r="B26" i="8" s="1"/>
  <c r="Z44" i="7"/>
  <c r="Q45" i="7"/>
  <c r="AN45" i="7" s="1"/>
  <c r="AO45" i="7" s="1"/>
  <c r="E27" i="8" s="1"/>
  <c r="D27" i="8" s="1"/>
  <c r="B27" i="8" s="1"/>
  <c r="Z45" i="7"/>
  <c r="Q46" i="7"/>
  <c r="AN46" i="7" s="1"/>
  <c r="AO46" i="7" s="1"/>
  <c r="E28" i="8" s="1"/>
  <c r="D28" i="8" s="1"/>
  <c r="B28" i="8" s="1"/>
  <c r="Z46" i="7"/>
  <c r="Q47" i="7"/>
  <c r="Z47" i="7"/>
  <c r="Q48" i="7"/>
  <c r="AN48" i="7" s="1"/>
  <c r="AO48" i="7" s="1"/>
  <c r="Q49" i="7"/>
  <c r="AN49" i="7" s="1"/>
  <c r="AO49" i="7" s="1"/>
  <c r="E31" i="8" s="1"/>
  <c r="D31" i="8" s="1"/>
  <c r="B31" i="8" s="1"/>
  <c r="N50" i="7"/>
  <c r="P50" i="7"/>
  <c r="W50" i="7"/>
  <c r="Y50" i="7"/>
  <c r="AN25" i="7" l="1"/>
  <c r="AO25" i="7" s="1"/>
  <c r="E7" i="8" s="1"/>
  <c r="D7" i="8" s="1"/>
  <c r="B7" i="8" s="1"/>
  <c r="AN22" i="7"/>
  <c r="AO22" i="7" s="1"/>
  <c r="E4" i="8" s="1"/>
  <c r="D4" i="8" s="1"/>
  <c r="B4" i="8" s="1"/>
  <c r="AN47" i="7"/>
  <c r="AO47" i="7" s="1"/>
  <c r="E29" i="8" s="1"/>
  <c r="D29" i="8" s="1"/>
  <c r="B29" i="8" s="1"/>
  <c r="AN21" i="7"/>
  <c r="AO21" i="7" s="1"/>
  <c r="E3" i="8" s="1"/>
  <c r="D3" i="8" s="1"/>
  <c r="B3" i="8" s="1"/>
  <c r="E30" i="8"/>
  <c r="D30" i="8" s="1"/>
  <c r="B30" i="8" s="1"/>
  <c r="AN20" i="7"/>
  <c r="AO20" i="7" s="1"/>
  <c r="Z50" i="7"/>
  <c r="AL22" i="7" l="1"/>
  <c r="A21" i="7"/>
  <c r="AL47" i="7"/>
  <c r="A22" i="7"/>
  <c r="A47" i="7"/>
  <c r="AL49" i="7"/>
  <c r="A49" i="7"/>
  <c r="AL21" i="7"/>
  <c r="A24" i="7"/>
  <c r="AL24" i="7"/>
  <c r="A41" i="7"/>
  <c r="AL41" i="7"/>
  <c r="A45" i="7"/>
  <c r="AL45" i="7"/>
  <c r="AL48" i="7"/>
  <c r="A48" i="7"/>
  <c r="AL44" i="7"/>
  <c r="A44" i="7"/>
  <c r="AL42" i="7"/>
  <c r="A42" i="7"/>
  <c r="AL23" i="7"/>
  <c r="A23" i="7"/>
  <c r="AL43" i="7"/>
  <c r="A43" i="7"/>
  <c r="A46" i="7"/>
  <c r="AL46" i="7"/>
  <c r="AL25" i="7"/>
  <c r="A25" i="7"/>
  <c r="A40" i="7"/>
  <c r="AL40" i="7"/>
  <c r="E2" i="8" l="1"/>
  <c r="D2" i="8" s="1"/>
  <c r="A2" i="8" s="1"/>
  <c r="B2" i="8" l="1"/>
  <c r="A20" i="7"/>
  <c r="AL20" i="7"/>
  <c r="Q50" i="7"/>
  <c r="AN26" i="7"/>
  <c r="AO26" i="7" s="1"/>
  <c r="E8" i="8" s="1"/>
  <c r="D8" i="8" s="1"/>
  <c r="A26" i="7" l="1"/>
  <c r="A50" i="7" s="1"/>
  <c r="B8" i="8"/>
  <c r="AL26" i="7"/>
  <c r="AL50" i="7" s="1"/>
  <c r="AL16" i="7" s="1"/>
  <c r="AN51" i="7"/>
  <c r="A16" i="7" l="1"/>
  <c r="B51" i="7"/>
</calcChain>
</file>

<file path=xl/sharedStrings.xml><?xml version="1.0" encoding="utf-8"?>
<sst xmlns="http://schemas.openxmlformats.org/spreadsheetml/2006/main" count="214" uniqueCount="204">
  <si>
    <t>Contrato</t>
  </si>
  <si>
    <t>Procedimento de Contratação Pública</t>
  </si>
  <si>
    <t>Identificação da Contraparte</t>
  </si>
  <si>
    <t>Modalidade de relação contratual</t>
  </si>
  <si>
    <t>Tipo</t>
  </si>
  <si>
    <t>TOTAL</t>
  </si>
  <si>
    <t>Avença</t>
  </si>
  <si>
    <t>Tarefa</t>
  </si>
  <si>
    <t>Outra</t>
  </si>
  <si>
    <t>Técnico-administrativa</t>
  </si>
  <si>
    <t>Segurança</t>
  </si>
  <si>
    <t>Saúde</t>
  </si>
  <si>
    <t>Publicidade</t>
  </si>
  <si>
    <t>Psicologia</t>
  </si>
  <si>
    <t>Jurídica</t>
  </si>
  <si>
    <t>Informática</t>
  </si>
  <si>
    <t>Higiene e limpeza</t>
  </si>
  <si>
    <t>Gestão</t>
  </si>
  <si>
    <t>Formação</t>
  </si>
  <si>
    <t>Outro</t>
  </si>
  <si>
    <t>Engenharia</t>
  </si>
  <si>
    <t>Design</t>
  </si>
  <si>
    <t>Contabilidade</t>
  </si>
  <si>
    <t>Comunicação</t>
  </si>
  <si>
    <t>Assessoria económica e ou financeira</t>
  </si>
  <si>
    <t>Sociedade unipessoal</t>
  </si>
  <si>
    <t xml:space="preserve">Não </t>
  </si>
  <si>
    <t>Pessoa singular</t>
  </si>
  <si>
    <t>Não existiu contrato anterior</t>
  </si>
  <si>
    <t>Ambiente</t>
  </si>
  <si>
    <t>Sim</t>
  </si>
  <si>
    <t>Não atinge o montante mínimo para redução</t>
  </si>
  <si>
    <t>Animação cultural, recreativa, turística</t>
  </si>
  <si>
    <t>Consultadoria técnica</t>
  </si>
  <si>
    <t>Declaração de incompatibilidades/impedimentos</t>
  </si>
  <si>
    <t>Não aplicável</t>
  </si>
  <si>
    <t>Modalidade contratual</t>
  </si>
  <si>
    <t>Denominação / Nome</t>
  </si>
  <si>
    <t>Objeto</t>
  </si>
  <si>
    <t>Tipo de atividade</t>
  </si>
  <si>
    <t>Área de atividade</t>
  </si>
  <si>
    <t>Ajuste direto</t>
  </si>
  <si>
    <t>Pessoa coletiva</t>
  </si>
  <si>
    <t>Ajuste direto simplificado</t>
  </si>
  <si>
    <t>Arquitetura</t>
  </si>
  <si>
    <t>Já foi objeto de redução no ano anterior</t>
  </si>
  <si>
    <t>Percentagem redução mensal aplicada</t>
  </si>
  <si>
    <t>Montante da redução mensal alcançada</t>
  </si>
  <si>
    <t>Prestação de Serviço de execução (até 20 dias)</t>
  </si>
  <si>
    <t>Manutenção/Assistência Técnica a máquinas, equipamentos ou instalações</t>
  </si>
  <si>
    <t>Caraterização do Serviço</t>
  </si>
  <si>
    <t>Ministério</t>
  </si>
  <si>
    <t>Serviço</t>
  </si>
  <si>
    <t>Despacho</t>
  </si>
  <si>
    <t>Cod. SIOE</t>
  </si>
  <si>
    <t>Máquinas, equipamentos ou instalações</t>
  </si>
  <si>
    <t>NIPC/NIF</t>
  </si>
  <si>
    <t>Qual?</t>
  </si>
  <si>
    <t>Situação tipo</t>
  </si>
  <si>
    <t>Ministérios</t>
  </si>
  <si>
    <t>-</t>
  </si>
  <si>
    <t>MAI</t>
  </si>
  <si>
    <t>Ministério da Administração Interna</t>
  </si>
  <si>
    <t>MDN</t>
  </si>
  <si>
    <t>Ministério da Defesa Nacional</t>
  </si>
  <si>
    <t>MEC</t>
  </si>
  <si>
    <t>Ministério da Educação e Ciência</t>
  </si>
  <si>
    <t>MEC/MF</t>
  </si>
  <si>
    <t>Ministério da Educação e Ciência/Ministério das Finanças</t>
  </si>
  <si>
    <t>MJ</t>
  </si>
  <si>
    <t>Ministério da Justiça</t>
  </si>
  <si>
    <t>MS</t>
  </si>
  <si>
    <t>Ministério da Saúde</t>
  </si>
  <si>
    <t>MF</t>
  </si>
  <si>
    <t>Ministério das Finanças</t>
  </si>
  <si>
    <t>MNE</t>
  </si>
  <si>
    <t>Ministério dos Negócios Estrangeiros</t>
  </si>
  <si>
    <t>OSEI</t>
  </si>
  <si>
    <t>Órgãos de Soberania e Entidades Independentes</t>
  </si>
  <si>
    <t>PCM</t>
  </si>
  <si>
    <t>Presidência do Conselho de Ministros</t>
  </si>
  <si>
    <t>Valor global</t>
  </si>
  <si>
    <t>Valor mensal</t>
  </si>
  <si>
    <t>Montante da redução  global alcançada</t>
  </si>
  <si>
    <t>Percentagem redução  global aplicada</t>
  </si>
  <si>
    <t>Anexar
documento</t>
  </si>
  <si>
    <t>Tipo de entidade</t>
  </si>
  <si>
    <t>Total anual prestador</t>
  </si>
  <si>
    <t>Redução por agregação prestador</t>
  </si>
  <si>
    <t>Ação de Formação (&lt;= 132 horas)</t>
  </si>
  <si>
    <t>Formulas auxiliares</t>
  </si>
  <si>
    <t>Incompatibilidade</t>
  </si>
  <si>
    <t>Data</t>
  </si>
  <si>
    <t>Tipo procedimento</t>
  </si>
  <si>
    <t>Nº Processo</t>
  </si>
  <si>
    <r>
      <t xml:space="preserve">Identificação do processo  </t>
    </r>
    <r>
      <rPr>
        <sz val="9"/>
        <color indexed="8"/>
        <rFont val="Calibri"/>
        <family val="2"/>
      </rPr>
      <t>(a preencher por contratação de serviços)</t>
    </r>
  </si>
  <si>
    <t>Valor  global contratual
 novo (s/iva)</t>
  </si>
  <si>
    <t>Valor mensal contratual
novo (s/iva)</t>
  </si>
  <si>
    <t>S/N</t>
  </si>
  <si>
    <t>Tipo Contrato</t>
  </si>
  <si>
    <t>Celebração</t>
  </si>
  <si>
    <t>Renovação</t>
  </si>
  <si>
    <t>Há relação/participação de ex-colaboradores, cônjuge, parente ou afim em linha reta ou até 2º grau da linha colateral ou de qualquer pessoa com quem viva em economia comum</t>
  </si>
  <si>
    <t>Não há relação/participação de ex-colaboradores, cônjuge, parente ou afim em linha reta ou até 2º grau da linha colateral ou de qualquer pessoa com quem viva</t>
  </si>
  <si>
    <t>1-Modalidade de relação contratual</t>
  </si>
  <si>
    <t>2-Valor  global contratual novo (s/iva)</t>
  </si>
  <si>
    <t>3-Percentagem redução  global aplicada</t>
  </si>
  <si>
    <t>4-Valor mensal contratual novo (s/iva)</t>
  </si>
  <si>
    <t>5-Percentagem redução mensal aplicada</t>
  </si>
  <si>
    <t>Nº Contrato</t>
  </si>
  <si>
    <t>Nº de Erros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</si>
  <si>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</si>
  <si>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</si>
  <si>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</si>
  <si>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</si>
  <si>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</si>
  <si>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</si>
  <si>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</si>
  <si>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</si>
  <si>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</si>
  <si>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</si>
  <si>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</si>
  <si>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</si>
  <si>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</si>
  <si>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</si>
  <si>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</si>
  <si>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</si>
  <si>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</si>
  <si>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</si>
  <si>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</si>
  <si>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</si>
  <si>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</si>
  <si>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</si>
  <si>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</si>
  <si>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</si>
  <si>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</si>
  <si>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</si>
  <si>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</si>
  <si>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</si>
  <si>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</si>
  <si>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</si>
  <si>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Nº Processo/
/Contrato</t>
  </si>
  <si>
    <t>Vigência do contrato em dias</t>
  </si>
  <si>
    <t>6-Total anual prestador</t>
  </si>
  <si>
    <t>NIPC</t>
  </si>
  <si>
    <t>Assistência / manutenção</t>
  </si>
  <si>
    <t>Cabimento</t>
  </si>
  <si>
    <t>MAM</t>
  </si>
  <si>
    <t>Ministério da Agricultura e do Mar</t>
  </si>
  <si>
    <t>MAM/MAOTE</t>
  </si>
  <si>
    <t>Ministério da Agricultura e do Mar/Ministério do Ambiente, Ordenamento do Território e Energia</t>
  </si>
  <si>
    <t>MAOTE</t>
  </si>
  <si>
    <t>Ministério do Ambiente, Ordenamento do Território e Energia</t>
  </si>
  <si>
    <t>MAOTE/MAM</t>
  </si>
  <si>
    <t>Ministério do Ambiente, Ordenamento do Território e Energia/Ministério da Agricultura e do Mar</t>
  </si>
  <si>
    <t>MDN/MDN</t>
  </si>
  <si>
    <t>Ministério da Defesa Nacional/Ministério da Defesa Nacional</t>
  </si>
  <si>
    <t>ME</t>
  </si>
  <si>
    <t>Ministério da Economia</t>
  </si>
  <si>
    <t>ME/MAM</t>
  </si>
  <si>
    <t>Ministério da Economia/Ministério da Agricultura e do Mar</t>
  </si>
  <si>
    <t>ME/MEC</t>
  </si>
  <si>
    <t>Ministério da Economia/Ministério da Educação e Ciência</t>
  </si>
  <si>
    <t>MEC/ME/MSESS</t>
  </si>
  <si>
    <t>Ministério da Educação e Ciência/Ministério da Economia/Ministério da Solidariedade, Emprego e Segurança Social</t>
  </si>
  <si>
    <t>MJ/MJ</t>
  </si>
  <si>
    <t>Ministério da Justiça/Ministério da Justiça</t>
  </si>
  <si>
    <t>MS/MS</t>
  </si>
  <si>
    <t>Ministério da Saúde/Ministério da Saúde</t>
  </si>
  <si>
    <t>MSESS</t>
  </si>
  <si>
    <t>Ministério da Solidariedade, Emprego e Segurança Social</t>
  </si>
  <si>
    <t>MSESS/ME</t>
  </si>
  <si>
    <t>Ministério da Solidariedade, Emprego e Segurança Social/Ministério da Economia</t>
  </si>
  <si>
    <t>MSESS/ME/MF</t>
  </si>
  <si>
    <t>Ministério da Solidariedade, Emprego e Segurança Social/Ministério da Economia/Ministério das Finanças</t>
  </si>
  <si>
    <t>MSESS/MEC</t>
  </si>
  <si>
    <t>Ministério da Solidariedade, Emprego e Segurança Social/Ministério da Educação e Ciência</t>
  </si>
  <si>
    <t>MSESS/MF</t>
  </si>
  <si>
    <t>Ministério da Solidariedade, Emprego e Segurança Social/Ministério das Finanças</t>
  </si>
  <si>
    <t>PCM/MAOTE</t>
  </si>
  <si>
    <t>Presidência do Conselho de Ministros/Ministério do Ambiente, Ordenamento do Território e Energia</t>
  </si>
  <si>
    <t>PCM/MEC/ME/MSESS</t>
  </si>
  <si>
    <t>Presidência do Conselho de Ministros/Ministério da Educação e Ciência/Ministério da Economia/Ministério da Solidariedade, Emprego e Segurança Social</t>
  </si>
  <si>
    <t>Verificada inexistência de trabalhadores em situação de requalificação</t>
  </si>
  <si>
    <t>/C/2015</t>
  </si>
  <si>
    <t>Justificação tipo procedimento</t>
  </si>
  <si>
    <t>Comunicação de contratos de aquisição de serviços - Artigo 75.º, n.º 14, da LEO 2015 e art.º 4.º da Portaria n.º 20/2015, de 4 de Fevereiro</t>
  </si>
  <si>
    <t>Outras aquisições de serviços</t>
  </si>
  <si>
    <t>c/reversão</t>
  </si>
  <si>
    <t>Reversão</t>
  </si>
  <si>
    <t>s/reversão</t>
  </si>
  <si>
    <t>Ano</t>
  </si>
  <si>
    <t>Valor</t>
  </si>
  <si>
    <t>Valor  global contratual antigo</t>
  </si>
  <si>
    <t>Valor  mensal contratual antigo</t>
  </si>
  <si>
    <t>n.º da Linha</t>
  </si>
  <si>
    <t>Descrição</t>
  </si>
  <si>
    <t>Percentagem da redução global devida</t>
  </si>
  <si>
    <t>Percentagem da redução mensal devida</t>
  </si>
  <si>
    <t>outro ano c/redução
(s/IVA)</t>
  </si>
  <si>
    <t>último ano c/redução
(s/IVA)</t>
  </si>
  <si>
    <r>
      <t>Reduzido com pareceres de dois anos anteriores c/redução
(</t>
    </r>
    <r>
      <rPr>
        <b/>
        <sz val="8"/>
        <color indexed="8"/>
        <rFont val="Calibri"/>
        <family val="2"/>
      </rPr>
      <t>Valor igual ou inferior ao ano da última redução</t>
    </r>
    <r>
      <rPr>
        <b/>
        <sz val="9"/>
        <color indexed="8"/>
        <rFont val="Calibri"/>
        <family val="2"/>
      </rPr>
      <t>)/
/Renovação de contrato já reduzido</t>
    </r>
  </si>
  <si>
    <t>DRJE/DGSI 2015 - V01.01 (OE2015)</t>
  </si>
  <si>
    <t>Campos por 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</si>
</sst>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\ d&quot; de &quot;mmmm&quot; de &quot;yyyy"/>
    <numFmt numFmtId="165" formatCode="0.00%;[Red]\-0.00%"/>
    <numFmt numFmtId="166" formatCode="000000000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0">
    <xf numFmtId="0" fontId="0" fillId="0" borderId="0" xfId="0"/>
    <xf numFmtId="0" fontId="0" fillId="2" borderId="0" xfId="0" applyFill="1" applyAlignment="1" applyProtection="1">
      <alignment wrapText="1"/>
    </xf>
    <xf numFmtId="0" fontId="0" fillId="0" borderId="0" xfId="0" applyBorder="1" applyAlignment="1" applyProtection="1">
      <alignment wrapText="1"/>
    </xf>
    <xf numFmtId="10" fontId="5" fillId="2" borderId="1" xfId="1" applyNumberFormat="1" applyFont="1" applyFill="1" applyBorder="1" applyAlignment="1" applyProtection="1">
      <alignment wrapText="1"/>
    </xf>
    <xf numFmtId="10" fontId="4" fillId="0" borderId="2" xfId="1" applyNumberFormat="1" applyFont="1" applyBorder="1" applyAlignment="1" applyProtection="1">
      <alignment horizontal="right" wrapText="1"/>
    </xf>
    <xf numFmtId="0" fontId="0" fillId="2" borderId="0" xfId="0" applyFill="1" applyAlignment="1" applyProtection="1">
      <alignment vertical="center" wrapText="1"/>
    </xf>
    <xf numFmtId="0" fontId="4" fillId="2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 applyAlignment="1" applyProtection="1">
      <alignment vertical="top" wrapText="1"/>
    </xf>
    <xf numFmtId="8" fontId="4" fillId="0" borderId="5" xfId="0" applyNumberFormat="1" applyFont="1" applyBorder="1" applyAlignment="1" applyProtection="1">
      <alignment wrapText="1"/>
    </xf>
    <xf numFmtId="8" fontId="4" fillId="0" borderId="6" xfId="0" applyNumberFormat="1" applyFont="1" applyBorder="1" applyAlignment="1" applyProtection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/>
    <xf numFmtId="0" fontId="7" fillId="0" borderId="0" xfId="0" applyFont="1"/>
    <xf numFmtId="0" fontId="8" fillId="0" borderId="0" xfId="0" applyFont="1"/>
    <xf numFmtId="0" fontId="10" fillId="2" borderId="0" xfId="0" applyFont="1" applyFill="1" applyBorder="1" applyAlignment="1" applyProtection="1">
      <alignment wrapText="1"/>
    </xf>
    <xf numFmtId="0" fontId="8" fillId="0" borderId="9" xfId="0" applyFont="1" applyBorder="1" applyAlignment="1" applyProtection="1">
      <alignment horizontal="left" vertical="center" wrapText="1"/>
      <protection locked="0"/>
    </xf>
    <xf numFmtId="8" fontId="8" fillId="0" borderId="10" xfId="0" applyNumberFormat="1" applyFont="1" applyBorder="1" applyAlignment="1" applyProtection="1">
      <alignment horizontal="right" vertical="center" wrapText="1"/>
      <protection locked="0"/>
    </xf>
    <xf numFmtId="10" fontId="8" fillId="0" borderId="11" xfId="1" applyNumberFormat="1" applyFont="1" applyBorder="1" applyAlignment="1" applyProtection="1">
      <alignment horizontal="right" vertical="center" wrapText="1"/>
      <protection locked="0"/>
    </xf>
    <xf numFmtId="8" fontId="8" fillId="3" borderId="12" xfId="0" applyNumberFormat="1" applyFont="1" applyFill="1" applyBorder="1" applyAlignment="1" applyProtection="1">
      <alignment horizontal="right" vertical="center" wrapText="1"/>
      <protection locked="0"/>
    </xf>
    <xf numFmtId="8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8" fontId="8" fillId="3" borderId="10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49" fontId="10" fillId="3" borderId="20" xfId="0" applyNumberFormat="1" applyFont="1" applyFill="1" applyBorder="1" applyAlignment="1" applyProtection="1">
      <alignment horizontal="right" wrapText="1"/>
      <protection locked="0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vertical="center" wrapText="1"/>
    </xf>
    <xf numFmtId="49" fontId="0" fillId="2" borderId="0" xfId="0" applyNumberFormat="1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10" fontId="3" fillId="2" borderId="0" xfId="1" applyNumberFormat="1" applyFont="1" applyFill="1" applyAlignment="1" applyProtection="1">
      <alignment wrapText="1"/>
    </xf>
    <xf numFmtId="0" fontId="8" fillId="2" borderId="0" xfId="0" applyFont="1" applyFill="1" applyAlignment="1" applyProtection="1">
      <alignment vertical="center" wrapText="1"/>
    </xf>
    <xf numFmtId="49" fontId="10" fillId="3" borderId="7" xfId="0" applyNumberFormat="1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wrapText="1"/>
    </xf>
    <xf numFmtId="10" fontId="4" fillId="2" borderId="0" xfId="0" applyNumberFormat="1" applyFont="1" applyFill="1" applyAlignment="1" applyProtection="1">
      <alignment horizontal="left" wrapText="1"/>
    </xf>
    <xf numFmtId="10" fontId="0" fillId="2" borderId="0" xfId="0" applyNumberFormat="1" applyFill="1" applyAlignment="1" applyProtection="1">
      <alignment wrapText="1"/>
    </xf>
    <xf numFmtId="10" fontId="0" fillId="2" borderId="0" xfId="0" applyNumberFormat="1" applyFill="1" applyBorder="1" applyAlignment="1" applyProtection="1">
      <alignment wrapText="1"/>
    </xf>
    <xf numFmtId="49" fontId="4" fillId="2" borderId="0" xfId="0" applyNumberFormat="1" applyFont="1" applyFill="1" applyAlignment="1" applyProtection="1">
      <alignment horizontal="left" wrapText="1"/>
    </xf>
    <xf numFmtId="49" fontId="10" fillId="2" borderId="0" xfId="0" applyNumberFormat="1" applyFont="1" applyFill="1" applyAlignment="1" applyProtection="1">
      <alignment horizontal="center" wrapText="1"/>
    </xf>
    <xf numFmtId="49" fontId="0" fillId="2" borderId="0" xfId="0" applyNumberFormat="1" applyFill="1" applyAlignment="1" applyProtection="1">
      <alignment horizontal="center" wrapText="1"/>
    </xf>
    <xf numFmtId="49" fontId="0" fillId="2" borderId="0" xfId="0" applyNumberFormat="1" applyFill="1" applyBorder="1" applyAlignment="1" applyProtection="1">
      <alignment wrapText="1"/>
    </xf>
    <xf numFmtId="165" fontId="8" fillId="3" borderId="20" xfId="1" applyNumberFormat="1" applyFont="1" applyFill="1" applyBorder="1" applyAlignment="1" applyProtection="1">
      <alignment horizontal="right" vertical="center" wrapText="1"/>
    </xf>
    <xf numFmtId="10" fontId="4" fillId="0" borderId="52" xfId="1" applyNumberFormat="1" applyFont="1" applyBorder="1" applyAlignment="1" applyProtection="1">
      <alignment horizontal="right" wrapText="1"/>
    </xf>
    <xf numFmtId="10" fontId="5" fillId="2" borderId="56" xfId="1" applyNumberFormat="1" applyFont="1" applyFill="1" applyBorder="1" applyAlignment="1" applyProtection="1">
      <alignment wrapText="1"/>
    </xf>
    <xf numFmtId="49" fontId="8" fillId="2" borderId="10" xfId="0" applyNumberFormat="1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166" fontId="8" fillId="0" borderId="10" xfId="0" applyNumberFormat="1" applyFont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wrapText="1"/>
    </xf>
    <xf numFmtId="49" fontId="0" fillId="2" borderId="10" xfId="0" applyNumberFormat="1" applyFill="1" applyBorder="1" applyAlignment="1" applyProtection="1">
      <alignment horizontal="center" wrapText="1"/>
      <protection locked="0"/>
    </xf>
    <xf numFmtId="49" fontId="8" fillId="3" borderId="20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34" xfId="0" applyFont="1" applyFill="1" applyBorder="1" applyAlignment="1" applyProtection="1">
      <alignment horizontal="left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 wrapText="1"/>
    </xf>
    <xf numFmtId="165" fontId="8" fillId="7" borderId="20" xfId="1" applyNumberFormat="1" applyFont="1" applyFill="1" applyBorder="1" applyAlignment="1" applyProtection="1">
      <alignment horizontal="right" vertical="center" wrapText="1"/>
    </xf>
    <xf numFmtId="10" fontId="8" fillId="7" borderId="20" xfId="1" applyNumberFormat="1" applyFont="1" applyFill="1" applyBorder="1" applyAlignment="1" applyProtection="1">
      <alignment horizontal="right" vertical="center" wrapText="1"/>
    </xf>
    <xf numFmtId="8" fontId="8" fillId="0" borderId="7" xfId="0" applyNumberFormat="1" applyFont="1" applyBorder="1" applyAlignment="1" applyProtection="1">
      <alignment horizontal="right" vertical="center" wrapText="1"/>
      <protection locked="0"/>
    </xf>
    <xf numFmtId="10" fontId="4" fillId="0" borderId="34" xfId="1" applyNumberFormat="1" applyFont="1" applyBorder="1" applyAlignment="1" applyProtection="1">
      <alignment horizontal="right" wrapText="1"/>
    </xf>
    <xf numFmtId="165" fontId="8" fillId="7" borderId="10" xfId="1" applyNumberFormat="1" applyFont="1" applyFill="1" applyBorder="1" applyAlignment="1" applyProtection="1">
      <alignment horizontal="right" vertical="center" wrapText="1"/>
    </xf>
    <xf numFmtId="10" fontId="8" fillId="7" borderId="11" xfId="1" applyNumberFormat="1" applyFont="1" applyFill="1" applyBorder="1" applyAlignment="1" applyProtection="1">
      <alignment horizontal="right" vertical="center" wrapText="1"/>
    </xf>
    <xf numFmtId="10" fontId="4" fillId="0" borderId="6" xfId="1" applyNumberFormat="1" applyFont="1" applyBorder="1" applyAlignment="1" applyProtection="1">
      <alignment horizontal="right" wrapText="1"/>
    </xf>
    <xf numFmtId="0" fontId="0" fillId="7" borderId="59" xfId="0" applyFill="1" applyBorder="1" applyAlignment="1" applyProtection="1">
      <alignment wrapText="1"/>
    </xf>
    <xf numFmtId="0" fontId="0" fillId="7" borderId="5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center" wrapText="1"/>
    </xf>
    <xf numFmtId="9" fontId="0" fillId="2" borderId="10" xfId="1" applyFont="1" applyFill="1" applyBorder="1" applyAlignment="1" applyProtection="1">
      <alignment horizontal="center" wrapText="1"/>
    </xf>
    <xf numFmtId="0" fontId="0" fillId="0" borderId="0" xfId="0" applyAlignment="1"/>
    <xf numFmtId="0" fontId="17" fillId="0" borderId="0" xfId="2"/>
    <xf numFmtId="0" fontId="8" fillId="3" borderId="60" xfId="0" applyFont="1" applyFill="1" applyBorder="1" applyAlignment="1" applyProtection="1">
      <alignment horizontal="right" vertical="center" wrapText="1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vertical="center" wrapText="1"/>
      <protection locked="0"/>
    </xf>
    <xf numFmtId="49" fontId="8" fillId="3" borderId="25" xfId="0" applyNumberFormat="1" applyFont="1" applyFill="1" applyBorder="1" applyAlignment="1" applyProtection="1">
      <alignment horizontal="justify" vertical="center" wrapText="1"/>
      <protection locked="0"/>
    </xf>
    <xf numFmtId="8" fontId="8" fillId="0" borderId="41" xfId="0" applyNumberFormat="1" applyFont="1" applyBorder="1" applyAlignment="1" applyProtection="1">
      <alignment horizontal="right" vertical="center" wrapText="1"/>
      <protection locked="0"/>
    </xf>
    <xf numFmtId="8" fontId="8" fillId="3" borderId="41" xfId="0" applyNumberFormat="1" applyFont="1" applyFill="1" applyBorder="1" applyAlignment="1" applyProtection="1">
      <alignment horizontal="right" vertical="center" wrapText="1"/>
    </xf>
    <xf numFmtId="165" fontId="8" fillId="3" borderId="25" xfId="1" applyNumberFormat="1" applyFont="1" applyFill="1" applyBorder="1" applyAlignment="1" applyProtection="1">
      <alignment horizontal="right" vertical="center" wrapText="1"/>
    </xf>
    <xf numFmtId="10" fontId="8" fillId="7" borderId="47" xfId="1" applyNumberFormat="1" applyFont="1" applyFill="1" applyBorder="1" applyAlignment="1" applyProtection="1">
      <alignment horizontal="right" vertical="center" wrapText="1"/>
    </xf>
    <xf numFmtId="8" fontId="8" fillId="0" borderId="39" xfId="0" applyNumberFormat="1" applyFont="1" applyBorder="1" applyAlignment="1" applyProtection="1">
      <alignment horizontal="right" vertical="center" wrapText="1"/>
      <protection locked="0"/>
    </xf>
    <xf numFmtId="10" fontId="8" fillId="0" borderId="47" xfId="1" applyNumberFormat="1" applyFont="1" applyBorder="1" applyAlignment="1" applyProtection="1">
      <alignment horizontal="right" vertical="center" wrapText="1"/>
      <protection locked="0"/>
    </xf>
    <xf numFmtId="8" fontId="8" fillId="3" borderId="61" xfId="0" applyNumberFormat="1" applyFont="1" applyFill="1" applyBorder="1" applyAlignment="1" applyProtection="1">
      <alignment horizontal="right" vertical="center" wrapText="1"/>
      <protection locked="0"/>
    </xf>
    <xf numFmtId="8" fontId="8" fillId="3" borderId="41" xfId="0" applyNumberFormat="1" applyFont="1" applyFill="1" applyBorder="1" applyAlignment="1" applyProtection="1">
      <alignment horizontal="right" vertical="center" wrapText="1"/>
      <protection locked="0"/>
    </xf>
    <xf numFmtId="165" fontId="8" fillId="7" borderId="25" xfId="1" applyNumberFormat="1" applyFont="1" applyFill="1" applyBorder="1" applyAlignment="1" applyProtection="1">
      <alignment horizontal="right" vertical="center" wrapText="1"/>
    </xf>
    <xf numFmtId="10" fontId="8" fillId="7" borderId="25" xfId="1" applyNumberFormat="1" applyFont="1" applyFill="1" applyBorder="1" applyAlignment="1" applyProtection="1">
      <alignment horizontal="right" vertical="center"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166" fontId="8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9" fillId="3" borderId="68" xfId="0" applyFont="1" applyFill="1" applyBorder="1" applyAlignment="1" applyProtection="1">
      <alignment horizontal="center" vertical="center" wrapText="1"/>
    </xf>
    <xf numFmtId="10" fontId="9" fillId="7" borderId="17" xfId="0" applyNumberFormat="1" applyFont="1" applyFill="1" applyBorder="1" applyAlignment="1" applyProtection="1">
      <alignment horizontal="center" vertical="center" wrapText="1"/>
    </xf>
    <xf numFmtId="10" fontId="9" fillId="7" borderId="69" xfId="0" applyNumberFormat="1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57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49" fontId="3" fillId="2" borderId="28" xfId="0" applyNumberFormat="1" applyFont="1" applyFill="1" applyBorder="1" applyAlignment="1" applyProtection="1">
      <alignment wrapText="1"/>
    </xf>
    <xf numFmtId="0" fontId="0" fillId="2" borderId="58" xfId="0" applyFill="1" applyBorder="1" applyAlignment="1" applyProtection="1">
      <alignment wrapText="1"/>
    </xf>
    <xf numFmtId="0" fontId="8" fillId="0" borderId="4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7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51" xfId="0" applyNumberFormat="1" applyFont="1" applyFill="1" applyBorder="1" applyAlignment="1" applyProtection="1">
      <alignment horizontal="center" vertical="center" wrapText="1"/>
    </xf>
    <xf numFmtId="49" fontId="9" fillId="3" borderId="29" xfId="0" applyNumberFormat="1" applyFont="1" applyFill="1" applyBorder="1" applyAlignment="1" applyProtection="1">
      <alignment horizontal="center" vertical="center" wrapText="1"/>
    </xf>
    <xf numFmtId="49" fontId="9" fillId="3" borderId="65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66" xfId="0" applyNumberFormat="1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67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68" xfId="0" applyFont="1" applyFill="1" applyBorder="1" applyAlignment="1" applyProtection="1">
      <alignment horizontal="center" vertical="center" wrapText="1"/>
    </xf>
    <xf numFmtId="0" fontId="9" fillId="3" borderId="38" xfId="0" applyFont="1" applyFill="1" applyBorder="1" applyAlignment="1" applyProtection="1">
      <alignment horizontal="center" vertical="center" wrapText="1"/>
    </xf>
    <xf numFmtId="0" fontId="9" fillId="3" borderId="64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wrapText="1"/>
    </xf>
    <xf numFmtId="166" fontId="0" fillId="2" borderId="20" xfId="0" applyNumberFormat="1" applyFill="1" applyBorder="1" applyAlignment="1" applyProtection="1">
      <alignment horizontal="center" vertical="center" wrapText="1"/>
      <protection locked="0"/>
    </xf>
    <xf numFmtId="166" fontId="0" fillId="2" borderId="7" xfId="0" applyNumberForma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justify" vertical="top" wrapText="1"/>
      <protection locked="0"/>
    </xf>
    <xf numFmtId="0" fontId="13" fillId="0" borderId="3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justify" vertical="top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10" fontId="9" fillId="3" borderId="46" xfId="0" applyNumberFormat="1" applyFont="1" applyFill="1" applyBorder="1" applyAlignment="1" applyProtection="1">
      <alignment horizontal="center" vertical="center" wrapText="1"/>
    </xf>
    <xf numFmtId="10" fontId="9" fillId="3" borderId="53" xfId="0" applyNumberFormat="1" applyFont="1" applyFill="1" applyBorder="1" applyAlignment="1" applyProtection="1">
      <alignment horizontal="center" vertical="center" wrapText="1"/>
    </xf>
    <xf numFmtId="10" fontId="9" fillId="3" borderId="70" xfId="0" applyNumberFormat="1" applyFont="1" applyFill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50" xfId="0" applyFont="1" applyFill="1" applyBorder="1" applyAlignment="1" applyProtection="1">
      <alignment horizontal="center" vertical="center" wrapText="1"/>
    </xf>
    <xf numFmtId="0" fontId="1" fillId="4" borderId="54" xfId="0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5" borderId="62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left" wrapText="1"/>
    </xf>
    <xf numFmtId="0" fontId="15" fillId="2" borderId="3" xfId="0" applyFont="1" applyFill="1" applyBorder="1" applyAlignment="1" applyProtection="1">
      <alignment horizontal="left" wrapText="1"/>
    </xf>
    <xf numFmtId="0" fontId="15" fillId="2" borderId="7" xfId="0" applyFont="1" applyFill="1" applyBorder="1" applyAlignment="1" applyProtection="1">
      <alignment horizontal="left" wrapText="1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164" fontId="10" fillId="3" borderId="20" xfId="0" applyNumberFormat="1" applyFont="1" applyFill="1" applyBorder="1" applyAlignment="1" applyProtection="1">
      <alignment horizontal="center" wrapText="1"/>
      <protection locked="0"/>
    </xf>
    <xf numFmtId="164" fontId="10" fillId="3" borderId="3" xfId="0" applyNumberFormat="1" applyFont="1" applyFill="1" applyBorder="1" applyAlignment="1" applyProtection="1">
      <alignment horizontal="center" wrapText="1"/>
      <protection locked="0"/>
    </xf>
    <xf numFmtId="164" fontId="10" fillId="3" borderId="7" xfId="0" applyNumberFormat="1" applyFont="1" applyFill="1" applyBorder="1" applyAlignment="1" applyProtection="1">
      <alignment horizont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</xf>
    <xf numFmtId="0" fontId="9" fillId="3" borderId="63" xfId="0" applyFont="1" applyFill="1" applyBorder="1" applyAlignment="1" applyProtection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49" fontId="8" fillId="3" borderId="32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57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18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20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3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13" xfId="0" applyNumberFormat="1" applyFont="1" applyFill="1" applyBorder="1" applyAlignment="1" applyProtection="1">
      <alignment horizontal="justify" vertical="center" wrapText="1"/>
      <protection locked="0"/>
    </xf>
    <xf numFmtId="0" fontId="21" fillId="2" borderId="0" xfId="2" applyFont="1" applyFill="1" applyBorder="1" applyAlignment="1" applyProtection="1">
      <alignment horizontal="center" vertical="center" textRotation="255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</xf>
    <xf numFmtId="10" fontId="3" fillId="2" borderId="1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right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55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9" xfId="0" applyFont="1" applyFill="1" applyBorder="1" applyAlignment="1" applyProtection="1">
      <alignment horizontal="center" vertical="center" wrapText="1"/>
    </xf>
    <xf numFmtId="0" fontId="19" fillId="3" borderId="50" xfId="0" applyFont="1" applyFill="1" applyBorder="1" applyAlignment="1" applyProtection="1">
      <alignment horizontal="center" vertical="center" wrapText="1"/>
    </xf>
    <xf numFmtId="0" fontId="19" fillId="3" borderId="43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23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6" fillId="6" borderId="27" xfId="0" applyFont="1" applyFill="1" applyBorder="1" applyAlignment="1" applyProtection="1">
      <alignment horizontal="left" wrapText="1"/>
    </xf>
    <xf numFmtId="49" fontId="8" fillId="3" borderId="25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28" xfId="0" applyNumberFormat="1" applyFont="1" applyFill="1" applyBorder="1" applyAlignment="1" applyProtection="1">
      <alignment horizontal="justify" vertical="center" wrapText="1"/>
      <protection locked="0"/>
    </xf>
    <xf numFmtId="49" fontId="8" fillId="3" borderId="23" xfId="0" applyNumberFormat="1" applyFont="1" applyFill="1" applyBorder="1" applyAlignment="1" applyProtection="1">
      <alignment horizontal="justify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70" xfId="0" applyFont="1" applyFill="1" applyBorder="1" applyAlignment="1" applyProtection="1">
      <alignment horizontal="center" vertical="center" wrapText="1"/>
    </xf>
    <xf numFmtId="10" fontId="9" fillId="3" borderId="40" xfId="0" applyNumberFormat="1" applyFont="1" applyFill="1" applyBorder="1" applyAlignment="1" applyProtection="1">
      <alignment horizontal="center" vertical="center" wrapText="1"/>
    </xf>
    <xf numFmtId="10" fontId="9" fillId="3" borderId="68" xfId="0" applyNumberFormat="1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8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34" xfId="0" applyFont="1" applyFill="1" applyBorder="1" applyAlignment="1" applyProtection="1">
      <alignment horizontal="left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21" fillId="2" borderId="36" xfId="2" applyFont="1" applyFill="1" applyBorder="1" applyAlignment="1" applyProtection="1">
      <alignment horizontal="center" vertical="center" textRotation="255" wrapText="1"/>
    </xf>
    <xf numFmtId="10" fontId="9" fillId="7" borderId="10" xfId="0" applyNumberFormat="1" applyFont="1" applyFill="1" applyBorder="1" applyAlignment="1" applyProtection="1">
      <alignment horizontal="center" vertical="center" wrapText="1"/>
    </xf>
    <xf numFmtId="10" fontId="9" fillId="7" borderId="11" xfId="0" applyNumberFormat="1" applyFont="1" applyFill="1" applyBorder="1" applyAlignment="1" applyProtection="1">
      <alignment horizontal="center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2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P74"/>
  <sheetViews>
    <sheetView tabSelected="1" zoomScaleNormal="100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C8" sqref="C8:D8"/>
    </sheetView>
  </sheetViews>
  <sheetFormatPr defaultColWidth="0" defaultRowHeight="15" zeroHeight="1" x14ac:dyDescent="0.25"/>
  <cols>
    <col min="1" max="1" width="2.140625" style="42" customWidth="1"/>
    <col min="2" max="2" width="13.85546875" style="1" customWidth="1"/>
    <col min="3" max="3" width="5.7109375" style="8" customWidth="1"/>
    <col min="4" max="4" width="7.85546875" style="8" customWidth="1"/>
    <col min="5" max="5" width="20.7109375" style="56" customWidth="1"/>
    <col min="6" max="6" width="18.7109375" style="56" customWidth="1"/>
    <col min="7" max="7" width="2.7109375" style="56" customWidth="1"/>
    <col min="8" max="8" width="14.42578125" style="8" customWidth="1"/>
    <col min="9" max="9" width="17.85546875" style="8" customWidth="1"/>
    <col min="10" max="10" width="36" style="8" customWidth="1"/>
    <col min="11" max="11" width="10" style="8" customWidth="1"/>
    <col min="12" max="12" width="11.85546875" style="8" customWidth="1"/>
    <col min="13" max="13" width="59.140625" style="8" customWidth="1"/>
    <col min="14" max="17" width="15.7109375" style="8" customWidth="1"/>
    <col min="18" max="18" width="13.28515625" style="8" customWidth="1"/>
    <col min="19" max="20" width="9.7109375" style="8" customWidth="1"/>
    <col min="21" max="22" width="13.28515625" style="8" customWidth="1"/>
    <col min="23" max="26" width="15.7109375" style="8" customWidth="1"/>
    <col min="27" max="27" width="14" style="52" customWidth="1"/>
    <col min="28" max="29" width="9.7109375" style="52" customWidth="1"/>
    <col min="30" max="30" width="50.7109375" style="52" customWidth="1"/>
    <col min="31" max="31" width="22.42578125" style="8" customWidth="1"/>
    <col min="32" max="32" width="14.28515625" style="8" customWidth="1"/>
    <col min="33" max="33" width="11.42578125" style="8" customWidth="1"/>
    <col min="34" max="34" width="5.140625" style="8" customWidth="1"/>
    <col min="35" max="35" width="13.7109375" style="8" customWidth="1"/>
    <col min="36" max="36" width="5.140625" style="8" customWidth="1"/>
    <col min="37" max="37" width="13.7109375" style="8" customWidth="1"/>
    <col min="38" max="38" width="2.42578125" style="42" customWidth="1"/>
    <col min="39" max="39" width="3" style="44" hidden="1" customWidth="1"/>
    <col min="40" max="40" width="7.28515625" style="1" hidden="1" customWidth="1"/>
    <col min="41" max="42" width="9.7109375" style="1" hidden="1" customWidth="1"/>
    <col min="43" max="16384" width="9.140625" style="1" hidden="1"/>
  </cols>
  <sheetData>
    <row r="1" spans="1:42" s="5" customFormat="1" ht="45" customHeight="1" x14ac:dyDescent="0.25">
      <c r="A1" s="41"/>
      <c r="B1" s="120" t="s">
        <v>186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41"/>
    </row>
    <row r="2" spans="1:42" ht="15" customHeight="1" x14ac:dyDescent="0.25">
      <c r="B2" s="139" t="s">
        <v>95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M2" s="1"/>
    </row>
    <row r="3" spans="1:42" ht="6" customHeight="1" x14ac:dyDescent="0.25">
      <c r="B3" s="7"/>
      <c r="C3" s="6"/>
      <c r="D3" s="6"/>
      <c r="E3" s="53"/>
      <c r="F3" s="53"/>
      <c r="G3" s="5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50"/>
      <c r="AB3" s="50"/>
      <c r="AC3" s="50"/>
      <c r="AD3" s="50"/>
      <c r="AE3" s="6"/>
      <c r="AF3" s="6"/>
      <c r="AG3" s="6"/>
      <c r="AH3" s="6"/>
      <c r="AI3" s="6"/>
      <c r="AJ3" s="6"/>
      <c r="AK3" s="1"/>
      <c r="AM3" s="1"/>
    </row>
    <row r="4" spans="1:42" ht="15" customHeight="1" x14ac:dyDescent="0.25">
      <c r="B4" s="20" t="s">
        <v>94</v>
      </c>
      <c r="C4" s="40"/>
      <c r="D4" s="48" t="s">
        <v>184</v>
      </c>
      <c r="E4" s="54" t="s">
        <v>92</v>
      </c>
      <c r="F4" s="162"/>
      <c r="G4" s="163"/>
      <c r="H4" s="164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51"/>
      <c r="AB4" s="51"/>
      <c r="AC4" s="51"/>
      <c r="AD4" s="51"/>
      <c r="AE4" s="1"/>
      <c r="AF4" s="9"/>
      <c r="AG4" s="9"/>
      <c r="AH4" s="1"/>
      <c r="AI4" s="1"/>
      <c r="AJ4" s="1"/>
      <c r="AK4" s="1"/>
      <c r="AM4" s="1"/>
    </row>
    <row r="5" spans="1:42" ht="6" customHeight="1" x14ac:dyDescent="0.25">
      <c r="B5" s="8"/>
      <c r="C5" s="1"/>
      <c r="D5" s="1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1"/>
      <c r="AB5" s="51"/>
      <c r="AC5" s="51"/>
      <c r="AD5" s="51"/>
      <c r="AE5" s="1"/>
      <c r="AF5" s="1"/>
      <c r="AG5" s="1"/>
      <c r="AH5" s="1"/>
      <c r="AI5" s="1"/>
      <c r="AJ5" s="1"/>
      <c r="AK5" s="1"/>
      <c r="AM5" s="1"/>
    </row>
    <row r="6" spans="1:42" ht="15" customHeight="1" x14ac:dyDescent="0.25">
      <c r="B6" s="139" t="s">
        <v>50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M6" s="1"/>
    </row>
    <row r="7" spans="1:42" ht="6" customHeight="1" x14ac:dyDescent="0.25">
      <c r="A7" s="119"/>
      <c r="B7" s="7"/>
      <c r="C7" s="6"/>
      <c r="D7" s="6"/>
      <c r="E7" s="53"/>
      <c r="F7" s="53"/>
      <c r="G7" s="5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0"/>
      <c r="AB7" s="50"/>
      <c r="AC7" s="50"/>
      <c r="AD7" s="50"/>
      <c r="AE7" s="6"/>
      <c r="AF7" s="6"/>
      <c r="AG7" s="6"/>
      <c r="AH7" s="6"/>
      <c r="AI7" s="6"/>
      <c r="AJ7" s="6"/>
      <c r="AK7" s="1"/>
      <c r="AL7" s="119"/>
      <c r="AM7" s="1"/>
    </row>
    <row r="8" spans="1:42" ht="15" customHeight="1" x14ac:dyDescent="0.25">
      <c r="A8" s="119"/>
      <c r="B8" s="8" t="s">
        <v>54</v>
      </c>
      <c r="C8" s="140"/>
      <c r="D8" s="141"/>
      <c r="E8" s="55" t="s">
        <v>51</v>
      </c>
      <c r="F8" s="66"/>
      <c r="G8" s="116"/>
      <c r="H8" s="156" t="str">
        <f>IF(F8="","",VLOOKUP(F8,Dados!$Z$2:$AA$30,2,0))</f>
        <v/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8"/>
      <c r="AL8" s="119"/>
      <c r="AM8" s="1"/>
      <c r="AN8" s="180" t="s">
        <v>189</v>
      </c>
      <c r="AO8" s="180"/>
      <c r="AP8" s="46"/>
    </row>
    <row r="9" spans="1:42" ht="6" customHeight="1" x14ac:dyDescent="0.25">
      <c r="A9" s="119"/>
      <c r="B9" s="8"/>
      <c r="C9" s="1"/>
      <c r="D9" s="1"/>
      <c r="E9" s="44"/>
      <c r="F9" s="44"/>
      <c r="G9" s="4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1"/>
      <c r="AB9" s="51"/>
      <c r="AC9" s="51"/>
      <c r="AD9" s="51"/>
      <c r="AE9" s="1"/>
      <c r="AF9" s="1"/>
      <c r="AG9" s="1"/>
      <c r="AH9" s="1"/>
      <c r="AI9" s="1"/>
      <c r="AJ9" s="1"/>
      <c r="AK9" s="1"/>
      <c r="AL9" s="119"/>
      <c r="AM9" s="1"/>
      <c r="AN9" s="79"/>
      <c r="AO9" s="80"/>
    </row>
    <row r="10" spans="1:42" x14ac:dyDescent="0.25">
      <c r="A10" s="119"/>
      <c r="B10" s="8" t="s">
        <v>144</v>
      </c>
      <c r="C10" s="140"/>
      <c r="D10" s="141"/>
      <c r="E10" s="55" t="s">
        <v>52</v>
      </c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1"/>
      <c r="AL10" s="119"/>
      <c r="AM10" s="1"/>
      <c r="AN10" s="81" t="s">
        <v>191</v>
      </c>
      <c r="AO10" s="81" t="s">
        <v>192</v>
      </c>
    </row>
    <row r="11" spans="1:42" ht="6" customHeight="1" x14ac:dyDescent="0.25">
      <c r="A11" s="119"/>
      <c r="B11" s="8"/>
      <c r="C11" s="1"/>
      <c r="D11" s="1"/>
      <c r="E11" s="44"/>
      <c r="F11" s="44"/>
      <c r="G11" s="4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1"/>
      <c r="AB11" s="51"/>
      <c r="AC11" s="51"/>
      <c r="AD11" s="51"/>
      <c r="AE11" s="1"/>
      <c r="AF11" s="1"/>
      <c r="AG11" s="1"/>
      <c r="AH11" s="1"/>
      <c r="AI11" s="1"/>
      <c r="AJ11" s="1"/>
      <c r="AK11" s="1"/>
      <c r="AL11" s="119"/>
      <c r="AM11" s="1"/>
      <c r="AN11" s="79"/>
      <c r="AO11" s="80"/>
    </row>
    <row r="12" spans="1:42" x14ac:dyDescent="0.25">
      <c r="B12" s="139" t="s">
        <v>53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M12" s="1"/>
      <c r="AN12" s="81">
        <v>2015</v>
      </c>
      <c r="AO12" s="82">
        <v>0.2</v>
      </c>
    </row>
    <row r="13" spans="1:42" ht="6" customHeight="1" x14ac:dyDescent="0.25">
      <c r="B13" s="7"/>
      <c r="C13" s="6"/>
      <c r="D13" s="6"/>
      <c r="E13" s="53"/>
      <c r="F13" s="53"/>
      <c r="G13" s="5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0"/>
      <c r="AB13" s="50"/>
      <c r="AC13" s="50"/>
      <c r="AD13" s="50"/>
      <c r="AE13" s="6"/>
      <c r="AF13" s="6"/>
      <c r="AG13" s="6"/>
      <c r="AH13" s="6"/>
      <c r="AI13" s="6"/>
      <c r="AJ13" s="6"/>
      <c r="AK13" s="1"/>
      <c r="AM13" s="1"/>
    </row>
    <row r="14" spans="1:42" ht="45" customHeight="1" x14ac:dyDescent="0.25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4"/>
      <c r="AM14" s="1"/>
    </row>
    <row r="15" spans="1:42" ht="6" customHeight="1" thickBot="1" x14ac:dyDescent="0.3">
      <c r="C15" s="6"/>
      <c r="D15" s="6"/>
      <c r="E15" s="53"/>
      <c r="F15" s="53"/>
      <c r="G15" s="53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0"/>
      <c r="AB15" s="50"/>
      <c r="AC15" s="50"/>
      <c r="AD15" s="50"/>
      <c r="AE15" s="6"/>
      <c r="AF15" s="6"/>
      <c r="AG15" s="6"/>
      <c r="AH15" s="6"/>
      <c r="AI15" s="6"/>
      <c r="AJ15" s="6"/>
      <c r="AK15" s="6"/>
    </row>
    <row r="16" spans="1:42" s="45" customFormat="1" ht="20.100000000000001" customHeight="1" x14ac:dyDescent="0.2">
      <c r="A16" s="217" t="str">
        <f>IF(A50="","","Erros")</f>
        <v/>
      </c>
      <c r="B16" s="153" t="s">
        <v>141</v>
      </c>
      <c r="C16" s="121" t="s">
        <v>3</v>
      </c>
      <c r="D16" s="122"/>
      <c r="E16" s="122"/>
      <c r="F16" s="122"/>
      <c r="G16" s="123"/>
      <c r="H16" s="188" t="s">
        <v>0</v>
      </c>
      <c r="I16" s="189"/>
      <c r="J16" s="189"/>
      <c r="K16" s="69"/>
      <c r="L16" s="150" t="s">
        <v>1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2"/>
      <c r="AE16" s="188" t="s">
        <v>2</v>
      </c>
      <c r="AF16" s="189"/>
      <c r="AG16" s="190"/>
      <c r="AH16" s="194" t="s">
        <v>183</v>
      </c>
      <c r="AI16" s="195"/>
      <c r="AJ16" s="182" t="s">
        <v>146</v>
      </c>
      <c r="AK16" s="183"/>
      <c r="AL16" s="176" t="str">
        <f>IF(AL50="","","Erros")</f>
        <v/>
      </c>
      <c r="AM16" s="49"/>
    </row>
    <row r="17" spans="1:42" s="45" customFormat="1" ht="20.100000000000001" customHeight="1" x14ac:dyDescent="0.2">
      <c r="A17" s="217"/>
      <c r="B17" s="154"/>
      <c r="C17" s="124"/>
      <c r="D17" s="125"/>
      <c r="E17" s="125"/>
      <c r="F17" s="125"/>
      <c r="G17" s="126"/>
      <c r="H17" s="191"/>
      <c r="I17" s="192"/>
      <c r="J17" s="192"/>
      <c r="K17" s="70"/>
      <c r="L17" s="208" t="s">
        <v>81</v>
      </c>
      <c r="M17" s="209"/>
      <c r="N17" s="209"/>
      <c r="O17" s="209"/>
      <c r="P17" s="209"/>
      <c r="Q17" s="209"/>
      <c r="R17" s="209"/>
      <c r="S17" s="209"/>
      <c r="T17" s="209"/>
      <c r="U17" s="209"/>
      <c r="V17" s="210"/>
      <c r="W17" s="211" t="s">
        <v>82</v>
      </c>
      <c r="X17" s="209"/>
      <c r="Y17" s="209"/>
      <c r="Z17" s="209"/>
      <c r="AA17" s="209"/>
      <c r="AB17" s="71"/>
      <c r="AC17" s="71"/>
      <c r="AD17" s="147" t="s">
        <v>201</v>
      </c>
      <c r="AE17" s="191"/>
      <c r="AF17" s="192"/>
      <c r="AG17" s="193"/>
      <c r="AH17" s="196"/>
      <c r="AI17" s="197"/>
      <c r="AJ17" s="184"/>
      <c r="AK17" s="185"/>
      <c r="AL17" s="176"/>
      <c r="AM17" s="49"/>
    </row>
    <row r="18" spans="1:42" s="45" customFormat="1" ht="24.75" customHeight="1" x14ac:dyDescent="0.2">
      <c r="A18" s="217"/>
      <c r="B18" s="154"/>
      <c r="C18" s="165" t="s">
        <v>4</v>
      </c>
      <c r="D18" s="137"/>
      <c r="E18" s="127" t="s">
        <v>57</v>
      </c>
      <c r="F18" s="128"/>
      <c r="G18" s="129"/>
      <c r="H18" s="133" t="s">
        <v>4</v>
      </c>
      <c r="I18" s="135" t="s">
        <v>38</v>
      </c>
      <c r="J18" s="135" t="s">
        <v>196</v>
      </c>
      <c r="K18" s="137" t="s">
        <v>142</v>
      </c>
      <c r="L18" s="133" t="s">
        <v>93</v>
      </c>
      <c r="M18" s="135" t="s">
        <v>185</v>
      </c>
      <c r="N18" s="215" t="s">
        <v>193</v>
      </c>
      <c r="O18" s="215"/>
      <c r="P18" s="135" t="s">
        <v>96</v>
      </c>
      <c r="Q18" s="215" t="s">
        <v>83</v>
      </c>
      <c r="R18" s="145" t="s">
        <v>84</v>
      </c>
      <c r="S18" s="218" t="s">
        <v>197</v>
      </c>
      <c r="T18" s="219"/>
      <c r="U18" s="137" t="s">
        <v>87</v>
      </c>
      <c r="V18" s="204" t="s">
        <v>88</v>
      </c>
      <c r="W18" s="215" t="s">
        <v>194</v>
      </c>
      <c r="X18" s="215"/>
      <c r="Y18" s="135" t="s">
        <v>97</v>
      </c>
      <c r="Z18" s="135" t="s">
        <v>47</v>
      </c>
      <c r="AA18" s="206" t="s">
        <v>46</v>
      </c>
      <c r="AB18" s="218" t="s">
        <v>198</v>
      </c>
      <c r="AC18" s="218"/>
      <c r="AD18" s="148"/>
      <c r="AE18" s="137" t="s">
        <v>37</v>
      </c>
      <c r="AF18" s="135" t="s">
        <v>56</v>
      </c>
      <c r="AG18" s="135" t="s">
        <v>86</v>
      </c>
      <c r="AH18" s="198"/>
      <c r="AI18" s="199"/>
      <c r="AJ18" s="186"/>
      <c r="AK18" s="187"/>
      <c r="AL18" s="176"/>
      <c r="AM18" s="49"/>
      <c r="AN18" s="179" t="s">
        <v>90</v>
      </c>
      <c r="AO18" s="179"/>
      <c r="AP18" s="179"/>
    </row>
    <row r="19" spans="1:42" s="45" customFormat="1" ht="24.75" customHeight="1" thickBot="1" x14ac:dyDescent="0.25">
      <c r="A19" s="217"/>
      <c r="B19" s="155"/>
      <c r="C19" s="166"/>
      <c r="D19" s="138"/>
      <c r="E19" s="130"/>
      <c r="F19" s="131"/>
      <c r="G19" s="132"/>
      <c r="H19" s="134"/>
      <c r="I19" s="136"/>
      <c r="J19" s="167"/>
      <c r="K19" s="138"/>
      <c r="L19" s="134"/>
      <c r="M19" s="136"/>
      <c r="N19" s="106" t="s">
        <v>200</v>
      </c>
      <c r="O19" s="106" t="s">
        <v>199</v>
      </c>
      <c r="P19" s="136"/>
      <c r="Q19" s="216"/>
      <c r="R19" s="146"/>
      <c r="S19" s="107" t="s">
        <v>190</v>
      </c>
      <c r="T19" s="108" t="s">
        <v>188</v>
      </c>
      <c r="U19" s="138"/>
      <c r="V19" s="205"/>
      <c r="W19" s="106" t="s">
        <v>200</v>
      </c>
      <c r="X19" s="106" t="s">
        <v>199</v>
      </c>
      <c r="Y19" s="136"/>
      <c r="Z19" s="136"/>
      <c r="AA19" s="207"/>
      <c r="AB19" s="107" t="s">
        <v>190</v>
      </c>
      <c r="AC19" s="107" t="s">
        <v>188</v>
      </c>
      <c r="AD19" s="149"/>
      <c r="AE19" s="138"/>
      <c r="AF19" s="136"/>
      <c r="AG19" s="136"/>
      <c r="AH19" s="109" t="s">
        <v>98</v>
      </c>
      <c r="AI19" s="110" t="s">
        <v>85</v>
      </c>
      <c r="AJ19" s="111" t="s">
        <v>98</v>
      </c>
      <c r="AK19" s="110" t="s">
        <v>85</v>
      </c>
      <c r="AL19" s="176"/>
      <c r="AM19" s="115"/>
    </row>
    <row r="20" spans="1:42" s="47" customFormat="1" ht="55.5" customHeight="1" x14ac:dyDescent="0.25">
      <c r="A20" s="43" t="str">
        <f>IF(Erros!A2=0,"",Erros!A2)</f>
        <v/>
      </c>
      <c r="B20" s="85" t="str">
        <f>IF(OR($C$4="",AND(C20="",H20="",I20="",J20="",K20="",L20="",U20="",V20="",AE20="",AF20="",AG20="",AJ20="")),"",$C$4&amp;"-"&amp;AM20&amp;$D$4)</f>
        <v/>
      </c>
      <c r="C20" s="177"/>
      <c r="D20" s="178"/>
      <c r="E20" s="201"/>
      <c r="F20" s="202"/>
      <c r="G20" s="203"/>
      <c r="H20" s="86"/>
      <c r="I20" s="87"/>
      <c r="J20" s="88"/>
      <c r="K20" s="89"/>
      <c r="L20" s="86"/>
      <c r="M20" s="90"/>
      <c r="N20" s="91"/>
      <c r="O20" s="91"/>
      <c r="P20" s="91"/>
      <c r="Q20" s="92" t="str">
        <f>IF(OR(N20="",P20=""),"",N20-P20)</f>
        <v/>
      </c>
      <c r="R20" s="93" t="str">
        <f t="shared" ref="R20:R25" si="0">IF(OR(N20="",P20=""),"",IF(AND(N20=0,Q20&lt;&gt;""),0,ROUND(IF(N20="","",1-P20/N20),4)))</f>
        <v/>
      </c>
      <c r="S20" s="76">
        <f t="shared" ref="S20:S49" si="1">ROUND(IF(N20&lt;=1500,0,IF(AND(N20&gt;1500,N20&lt;=2000),N20*0.035/N20,IF(AND(N20&gt;2000,N20&lt;=4165),(((N20-2000)*0.16)+(2000*0.035))/N20,N20*0.1/N20))),4)</f>
        <v>0</v>
      </c>
      <c r="T20" s="94">
        <f t="shared" ref="T20:T49" si="2">S20-S20*$AO$12</f>
        <v>0</v>
      </c>
      <c r="U20" s="95"/>
      <c r="V20" s="96"/>
      <c r="W20" s="97"/>
      <c r="X20" s="98"/>
      <c r="Y20" s="98"/>
      <c r="Z20" s="92" t="str">
        <f>IF(OR(W20="",Y20=""),"",W20-Y20)</f>
        <v/>
      </c>
      <c r="AA20" s="93" t="str">
        <f>IF(OR(W20="",Y20=""),"",IF(AND(W20=0,Y20&lt;&gt;""),0,ROUND(IF(W20="","",1-Y20/W20),4)))</f>
        <v/>
      </c>
      <c r="AB20" s="99">
        <f>ROUND(IF(W20&lt;=1500,0,IF(AND(W20&gt;1500,W20&lt;=2000),W20*0.035/W20,IF(AND(W20&gt;2000,W20&lt;=4165),(((W20-2000)*0.16)+(2000*0.035))/W20,W20*0.1/W20))),4)</f>
        <v>0</v>
      </c>
      <c r="AC20" s="100">
        <f t="shared" ref="AC20:AC49" si="3">AB20-AB20*$AO$12</f>
        <v>0</v>
      </c>
      <c r="AD20" s="117"/>
      <c r="AE20" s="101"/>
      <c r="AF20" s="102"/>
      <c r="AG20" s="87"/>
      <c r="AH20" s="103"/>
      <c r="AI20" s="112"/>
      <c r="AJ20" s="104"/>
      <c r="AK20" s="105"/>
      <c r="AL20" s="43" t="str">
        <f>IF(Erros!A2=0,"",Erros!A2)</f>
        <v/>
      </c>
      <c r="AM20" s="60" t="s">
        <v>111</v>
      </c>
      <c r="AN20" s="47" t="str">
        <f>IF(COUNTBLANK(C20:AK20)=31,"Vazio","Dados")</f>
        <v>Vazio</v>
      </c>
      <c r="AO20" s="47" t="str">
        <f>IF(AN20="Vazio","",IF(OR(AND(C20="Outras aquisições de serviços",E20=""),AND(C20="Avença",OR(W20="",X20="",Y20=""))),"Incompleto",IF(AND(C20&lt;&gt;"",H20&lt;&gt;"",I20&lt;&gt;"",J20&lt;&gt;"",K20&lt;&gt;"",L20&lt;&gt;"",M20&lt;&gt;"",N20&lt;&gt;"",O20&lt;&gt;"",P20&lt;&gt;"",U20&lt;&gt;"",V20&lt;&gt;"",AD20&lt;&gt;"",AE20&lt;&gt;"",AF20&lt;&gt;"",AG20&lt;&gt;"",AH20&lt;&gt;"",AJ20&lt;&gt;""),"Completo","Incompleto")))</f>
        <v/>
      </c>
    </row>
    <row r="21" spans="1:42" s="47" customFormat="1" ht="55.5" customHeight="1" x14ac:dyDescent="0.25">
      <c r="A21" s="43" t="str">
        <f>IF(Erros!A3=0,"",Erros!A3)</f>
        <v/>
      </c>
      <c r="B21" s="85" t="str">
        <f t="shared" ref="B21:B49" si="4">IF(OR($C$4="",AND(C21="",H21="",I21="",J21="",K21="",L21="",U21="",V21="",AE21="",AF21="",AG21="",AJ21="")),"",$C$4&amp;"-"&amp;AM21&amp;$D$4)</f>
        <v/>
      </c>
      <c r="C21" s="168"/>
      <c r="D21" s="169"/>
      <c r="E21" s="173"/>
      <c r="F21" s="174"/>
      <c r="G21" s="175"/>
      <c r="H21" s="21"/>
      <c r="I21" s="30"/>
      <c r="J21" s="28"/>
      <c r="K21" s="27"/>
      <c r="L21" s="21"/>
      <c r="M21" s="67"/>
      <c r="N21" s="22"/>
      <c r="O21" s="22"/>
      <c r="P21" s="22"/>
      <c r="Q21" s="26" t="str">
        <f t="shared" ref="Q21:Q49" si="5">IF(OR(N21="",P21=""),"",N21-P21)</f>
        <v/>
      </c>
      <c r="R21" s="57" t="str">
        <f t="shared" si="0"/>
        <v/>
      </c>
      <c r="S21" s="76">
        <f t="shared" si="1"/>
        <v>0</v>
      </c>
      <c r="T21" s="77">
        <f t="shared" si="2"/>
        <v>0</v>
      </c>
      <c r="U21" s="74"/>
      <c r="V21" s="23"/>
      <c r="W21" s="24"/>
      <c r="X21" s="25"/>
      <c r="Y21" s="25"/>
      <c r="Z21" s="26" t="str">
        <f t="shared" ref="Z21:Z49" si="6">IF(OR(W21="",Y21=""),"",W21-Y21)</f>
        <v/>
      </c>
      <c r="AA21" s="93" t="str">
        <f t="shared" ref="AA21:AA49" si="7">IF(OR(W21="",Y21=""),"",IF(AND(W21=0,Y21&lt;&gt;""),0,ROUND(IF(W21="","",1-Y21/W21),4)))</f>
        <v/>
      </c>
      <c r="AB21" s="72">
        <f t="shared" ref="AB21:AB49" si="8">ROUND(IF(W21&lt;=1500,0,IF(AND(W21&gt;1500,W21&lt;=2000),W21*0.035/W21,IF(AND(W21&gt;2000,W21&lt;=4165),(((W21-2000)*0.16)+(2000*0.035))/W21,W21*0.1/W21))),4)</f>
        <v>0</v>
      </c>
      <c r="AC21" s="73">
        <f t="shared" si="3"/>
        <v>0</v>
      </c>
      <c r="AD21" s="118"/>
      <c r="AE21" s="29"/>
      <c r="AF21" s="63"/>
      <c r="AG21" s="30"/>
      <c r="AH21" s="61"/>
      <c r="AI21" s="113"/>
      <c r="AJ21" s="31"/>
      <c r="AK21" s="32"/>
      <c r="AL21" s="43" t="str">
        <f>IF(Erros!A3=0,"",Erros!A3)</f>
        <v/>
      </c>
      <c r="AM21" s="60" t="s">
        <v>112</v>
      </c>
      <c r="AN21" s="47" t="str">
        <f t="shared" ref="AN21:AN49" si="9">IF(COUNTBLANK(C21:AK21)=31,"Vazio","Dados")</f>
        <v>Vazio</v>
      </c>
      <c r="AO21" s="47" t="str">
        <f t="shared" ref="AO21:AO49" si="10">IF(AN21="Vazio","",IF(OR(AND(C21="Outras aquisições de serviços",E21=""),AND(C21="Avença",OR(W21="",X21="",Y21=""))),"Incompleto",IF(AND(C21&lt;&gt;"",H21&lt;&gt;"",I21&lt;&gt;"",J21&lt;&gt;"",K21&lt;&gt;"",L21&lt;&gt;"",M21&lt;&gt;"",N21&lt;&gt;"",O21&lt;&gt;"",P21&lt;&gt;"",U21&lt;&gt;"",V21&lt;&gt;"",AD21&lt;&gt;"",AE21&lt;&gt;"",AF21&lt;&gt;"",AG21&lt;&gt;"",AH21&lt;&gt;"",AJ21&lt;&gt;""),"Completo","Incompleto")))</f>
        <v/>
      </c>
    </row>
    <row r="22" spans="1:42" s="47" customFormat="1" ht="55.5" customHeight="1" x14ac:dyDescent="0.25">
      <c r="A22" s="43" t="str">
        <f>IF(Erros!A4=0,"",Erros!A4)</f>
        <v/>
      </c>
      <c r="B22" s="85" t="str">
        <f t="shared" si="4"/>
        <v/>
      </c>
      <c r="C22" s="168"/>
      <c r="D22" s="169"/>
      <c r="E22" s="173"/>
      <c r="F22" s="174"/>
      <c r="G22" s="175"/>
      <c r="H22" s="21"/>
      <c r="I22" s="30"/>
      <c r="J22" s="28"/>
      <c r="K22" s="27"/>
      <c r="L22" s="21"/>
      <c r="M22" s="67"/>
      <c r="N22" s="22"/>
      <c r="O22" s="22"/>
      <c r="P22" s="22"/>
      <c r="Q22" s="26" t="str">
        <f t="shared" si="5"/>
        <v/>
      </c>
      <c r="R22" s="57" t="str">
        <f t="shared" si="0"/>
        <v/>
      </c>
      <c r="S22" s="76">
        <f t="shared" si="1"/>
        <v>0</v>
      </c>
      <c r="T22" s="77">
        <f t="shared" si="2"/>
        <v>0</v>
      </c>
      <c r="U22" s="74"/>
      <c r="V22" s="23"/>
      <c r="W22" s="24"/>
      <c r="X22" s="25"/>
      <c r="Y22" s="25"/>
      <c r="Z22" s="26" t="str">
        <f t="shared" si="6"/>
        <v/>
      </c>
      <c r="AA22" s="93" t="str">
        <f t="shared" si="7"/>
        <v/>
      </c>
      <c r="AB22" s="72">
        <f t="shared" si="8"/>
        <v>0</v>
      </c>
      <c r="AC22" s="73">
        <f t="shared" si="3"/>
        <v>0</v>
      </c>
      <c r="AD22" s="118"/>
      <c r="AE22" s="29"/>
      <c r="AF22" s="63"/>
      <c r="AG22" s="30"/>
      <c r="AH22" s="61"/>
      <c r="AI22" s="113"/>
      <c r="AJ22" s="31"/>
      <c r="AK22" s="32"/>
      <c r="AL22" s="43" t="str">
        <f>IF(Erros!A4=0,"",Erros!A4)</f>
        <v/>
      </c>
      <c r="AM22" s="60" t="s">
        <v>113</v>
      </c>
      <c r="AN22" s="47" t="str">
        <f t="shared" si="9"/>
        <v>Vazio</v>
      </c>
      <c r="AO22" s="47" t="str">
        <f t="shared" si="10"/>
        <v/>
      </c>
    </row>
    <row r="23" spans="1:42" s="47" customFormat="1" ht="55.5" customHeight="1" x14ac:dyDescent="0.25">
      <c r="A23" s="43" t="str">
        <f>IF(Erros!A5=0,"",Erros!A5)</f>
        <v/>
      </c>
      <c r="B23" s="85" t="str">
        <f t="shared" si="4"/>
        <v/>
      </c>
      <c r="C23" s="168"/>
      <c r="D23" s="169"/>
      <c r="E23" s="173"/>
      <c r="F23" s="174"/>
      <c r="G23" s="175"/>
      <c r="H23" s="21"/>
      <c r="I23" s="30"/>
      <c r="J23" s="28"/>
      <c r="K23" s="27"/>
      <c r="L23" s="21"/>
      <c r="M23" s="67"/>
      <c r="N23" s="22"/>
      <c r="O23" s="22"/>
      <c r="P23" s="22"/>
      <c r="Q23" s="26" t="str">
        <f t="shared" si="5"/>
        <v/>
      </c>
      <c r="R23" s="57" t="str">
        <f t="shared" si="0"/>
        <v/>
      </c>
      <c r="S23" s="76">
        <f t="shared" si="1"/>
        <v>0</v>
      </c>
      <c r="T23" s="77">
        <f t="shared" si="2"/>
        <v>0</v>
      </c>
      <c r="U23" s="74"/>
      <c r="V23" s="23"/>
      <c r="W23" s="24"/>
      <c r="X23" s="25"/>
      <c r="Y23" s="25"/>
      <c r="Z23" s="26" t="str">
        <f t="shared" si="6"/>
        <v/>
      </c>
      <c r="AA23" s="93" t="str">
        <f t="shared" si="7"/>
        <v/>
      </c>
      <c r="AB23" s="72">
        <f t="shared" si="8"/>
        <v>0</v>
      </c>
      <c r="AC23" s="73">
        <f t="shared" si="3"/>
        <v>0</v>
      </c>
      <c r="AD23" s="118"/>
      <c r="AE23" s="29"/>
      <c r="AF23" s="63"/>
      <c r="AG23" s="30"/>
      <c r="AH23" s="61"/>
      <c r="AI23" s="113"/>
      <c r="AJ23" s="31"/>
      <c r="AK23" s="32"/>
      <c r="AL23" s="43" t="str">
        <f>IF(Erros!A5=0,"",Erros!A5)</f>
        <v/>
      </c>
      <c r="AM23" s="60" t="s">
        <v>114</v>
      </c>
      <c r="AN23" s="47" t="str">
        <f t="shared" si="9"/>
        <v>Vazio</v>
      </c>
      <c r="AO23" s="47" t="str">
        <f t="shared" si="10"/>
        <v/>
      </c>
    </row>
    <row r="24" spans="1:42" s="47" customFormat="1" ht="55.5" customHeight="1" x14ac:dyDescent="0.25">
      <c r="A24" s="43" t="str">
        <f>IF(Erros!A6=0,"",Erros!A6)</f>
        <v/>
      </c>
      <c r="B24" s="85" t="str">
        <f t="shared" si="4"/>
        <v/>
      </c>
      <c r="C24" s="168"/>
      <c r="D24" s="169"/>
      <c r="E24" s="173"/>
      <c r="F24" s="174"/>
      <c r="G24" s="175"/>
      <c r="H24" s="21"/>
      <c r="I24" s="30"/>
      <c r="J24" s="28"/>
      <c r="K24" s="27"/>
      <c r="L24" s="21"/>
      <c r="M24" s="67"/>
      <c r="N24" s="22"/>
      <c r="O24" s="22"/>
      <c r="P24" s="22"/>
      <c r="Q24" s="26" t="str">
        <f t="shared" si="5"/>
        <v/>
      </c>
      <c r="R24" s="57" t="str">
        <f t="shared" si="0"/>
        <v/>
      </c>
      <c r="S24" s="76">
        <f t="shared" si="1"/>
        <v>0</v>
      </c>
      <c r="T24" s="77">
        <f t="shared" si="2"/>
        <v>0</v>
      </c>
      <c r="U24" s="74"/>
      <c r="V24" s="23"/>
      <c r="W24" s="24"/>
      <c r="X24" s="25"/>
      <c r="Y24" s="25"/>
      <c r="Z24" s="26" t="str">
        <f t="shared" si="6"/>
        <v/>
      </c>
      <c r="AA24" s="93" t="str">
        <f t="shared" si="7"/>
        <v/>
      </c>
      <c r="AB24" s="72">
        <f t="shared" si="8"/>
        <v>0</v>
      </c>
      <c r="AC24" s="73">
        <f t="shared" si="3"/>
        <v>0</v>
      </c>
      <c r="AD24" s="118"/>
      <c r="AE24" s="29"/>
      <c r="AF24" s="63"/>
      <c r="AG24" s="30"/>
      <c r="AH24" s="61"/>
      <c r="AI24" s="113"/>
      <c r="AJ24" s="31"/>
      <c r="AK24" s="32"/>
      <c r="AL24" s="43" t="str">
        <f>IF(Erros!A6=0,"",Erros!A6)</f>
        <v/>
      </c>
      <c r="AM24" s="60" t="s">
        <v>115</v>
      </c>
      <c r="AN24" s="47" t="str">
        <f t="shared" si="9"/>
        <v>Vazio</v>
      </c>
      <c r="AO24" s="47" t="str">
        <f t="shared" si="10"/>
        <v/>
      </c>
    </row>
    <row r="25" spans="1:42" s="47" customFormat="1" ht="55.5" customHeight="1" x14ac:dyDescent="0.25">
      <c r="A25" s="43" t="str">
        <f>IF(Erros!A7=0,"",Erros!A7)</f>
        <v/>
      </c>
      <c r="B25" s="85" t="str">
        <f t="shared" si="4"/>
        <v/>
      </c>
      <c r="C25" s="168"/>
      <c r="D25" s="169"/>
      <c r="E25" s="173"/>
      <c r="F25" s="174"/>
      <c r="G25" s="175"/>
      <c r="H25" s="21"/>
      <c r="I25" s="28"/>
      <c r="J25" s="28"/>
      <c r="K25" s="27"/>
      <c r="L25" s="21"/>
      <c r="M25" s="67"/>
      <c r="N25" s="22"/>
      <c r="O25" s="22"/>
      <c r="P25" s="22"/>
      <c r="Q25" s="26" t="str">
        <f t="shared" si="5"/>
        <v/>
      </c>
      <c r="R25" s="57" t="str">
        <f t="shared" si="0"/>
        <v/>
      </c>
      <c r="S25" s="76">
        <f t="shared" si="1"/>
        <v>0</v>
      </c>
      <c r="T25" s="77">
        <f t="shared" si="2"/>
        <v>0</v>
      </c>
      <c r="U25" s="74"/>
      <c r="V25" s="23"/>
      <c r="W25" s="24"/>
      <c r="X25" s="25"/>
      <c r="Y25" s="25"/>
      <c r="Z25" s="26" t="str">
        <f t="shared" si="6"/>
        <v/>
      </c>
      <c r="AA25" s="93" t="str">
        <f t="shared" si="7"/>
        <v/>
      </c>
      <c r="AB25" s="72">
        <f t="shared" si="8"/>
        <v>0</v>
      </c>
      <c r="AC25" s="73">
        <f t="shared" si="3"/>
        <v>0</v>
      </c>
      <c r="AD25" s="118"/>
      <c r="AE25" s="29"/>
      <c r="AF25" s="63"/>
      <c r="AG25" s="30"/>
      <c r="AH25" s="61"/>
      <c r="AI25" s="113"/>
      <c r="AJ25" s="31"/>
      <c r="AK25" s="32"/>
      <c r="AL25" s="43" t="str">
        <f>IF(Erros!A7=0,"",Erros!A7)</f>
        <v/>
      </c>
      <c r="AM25" s="60" t="s">
        <v>116</v>
      </c>
      <c r="AN25" s="47" t="str">
        <f t="shared" si="9"/>
        <v>Vazio</v>
      </c>
      <c r="AO25" s="47" t="str">
        <f t="shared" si="10"/>
        <v/>
      </c>
    </row>
    <row r="26" spans="1:42" s="47" customFormat="1" ht="55.5" customHeight="1" x14ac:dyDescent="0.25">
      <c r="A26" s="43" t="str">
        <f>IF(OR(Erros!A8="#DIV/0!",Erros!A8=0),"",Erros!A8)</f>
        <v/>
      </c>
      <c r="B26" s="85" t="str">
        <f t="shared" si="4"/>
        <v/>
      </c>
      <c r="C26" s="168"/>
      <c r="D26" s="169"/>
      <c r="E26" s="173"/>
      <c r="F26" s="174"/>
      <c r="G26" s="175"/>
      <c r="H26" s="21"/>
      <c r="I26" s="28"/>
      <c r="J26" s="28"/>
      <c r="K26" s="27"/>
      <c r="L26" s="21"/>
      <c r="M26" s="67"/>
      <c r="N26" s="22"/>
      <c r="O26" s="22"/>
      <c r="P26" s="22"/>
      <c r="Q26" s="26" t="str">
        <f t="shared" si="5"/>
        <v/>
      </c>
      <c r="R26" s="57" t="str">
        <f>IF(OR(N26="",P26=""),"",IF(AND(N26=0,Q26&lt;&gt;""),0,ROUND(IF(N26="","",1-P26/N26),4)))</f>
        <v/>
      </c>
      <c r="S26" s="76">
        <f t="shared" si="1"/>
        <v>0</v>
      </c>
      <c r="T26" s="77">
        <f t="shared" si="2"/>
        <v>0</v>
      </c>
      <c r="U26" s="74"/>
      <c r="V26" s="23"/>
      <c r="W26" s="24"/>
      <c r="X26" s="25"/>
      <c r="Y26" s="25"/>
      <c r="Z26" s="26" t="str">
        <f t="shared" si="6"/>
        <v/>
      </c>
      <c r="AA26" s="93" t="str">
        <f t="shared" si="7"/>
        <v/>
      </c>
      <c r="AB26" s="72">
        <f t="shared" si="8"/>
        <v>0</v>
      </c>
      <c r="AC26" s="73">
        <f t="shared" si="3"/>
        <v>0</v>
      </c>
      <c r="AD26" s="118"/>
      <c r="AE26" s="29"/>
      <c r="AF26" s="63"/>
      <c r="AG26" s="30"/>
      <c r="AH26" s="61"/>
      <c r="AI26" s="113"/>
      <c r="AJ26" s="31"/>
      <c r="AK26" s="32"/>
      <c r="AL26" s="43" t="str">
        <f>IF(Erros!A8=0,"",Erros!A8)</f>
        <v/>
      </c>
      <c r="AM26" s="60" t="s">
        <v>117</v>
      </c>
      <c r="AN26" s="47" t="str">
        <f t="shared" si="9"/>
        <v>Vazio</v>
      </c>
      <c r="AO26" s="47" t="str">
        <f t="shared" si="10"/>
        <v/>
      </c>
    </row>
    <row r="27" spans="1:42" s="47" customFormat="1" ht="55.5" customHeight="1" x14ac:dyDescent="0.25">
      <c r="A27" s="43" t="str">
        <f>IF(Erros!A9=0,"",Erros!A9)</f>
        <v/>
      </c>
      <c r="B27" s="85" t="str">
        <f t="shared" si="4"/>
        <v/>
      </c>
      <c r="C27" s="168"/>
      <c r="D27" s="169"/>
      <c r="E27" s="173"/>
      <c r="F27" s="174"/>
      <c r="G27" s="175"/>
      <c r="H27" s="21"/>
      <c r="I27" s="30"/>
      <c r="J27" s="28"/>
      <c r="K27" s="27"/>
      <c r="L27" s="21"/>
      <c r="M27" s="67"/>
      <c r="N27" s="22"/>
      <c r="O27" s="22"/>
      <c r="P27" s="22"/>
      <c r="Q27" s="26" t="str">
        <f t="shared" si="5"/>
        <v/>
      </c>
      <c r="R27" s="57" t="str">
        <f t="shared" ref="R27:R49" si="11">IF(OR(N27="",P27=""),"",IF(AND(N27=0,Q27&lt;&gt;""),0,ROUND(IF(N27="","",1-P27/N27),4)))</f>
        <v/>
      </c>
      <c r="S27" s="76">
        <f t="shared" si="1"/>
        <v>0</v>
      </c>
      <c r="T27" s="77">
        <f t="shared" si="2"/>
        <v>0</v>
      </c>
      <c r="U27" s="74"/>
      <c r="V27" s="23"/>
      <c r="W27" s="24"/>
      <c r="X27" s="25"/>
      <c r="Y27" s="25"/>
      <c r="Z27" s="26" t="str">
        <f t="shared" si="6"/>
        <v/>
      </c>
      <c r="AA27" s="93" t="str">
        <f t="shared" si="7"/>
        <v/>
      </c>
      <c r="AB27" s="72">
        <f t="shared" si="8"/>
        <v>0</v>
      </c>
      <c r="AC27" s="73">
        <f t="shared" si="3"/>
        <v>0</v>
      </c>
      <c r="AD27" s="118"/>
      <c r="AE27" s="29"/>
      <c r="AF27" s="63"/>
      <c r="AG27" s="30"/>
      <c r="AH27" s="61"/>
      <c r="AI27" s="113"/>
      <c r="AJ27" s="31"/>
      <c r="AK27" s="32"/>
      <c r="AL27" s="43" t="str">
        <f>IF(Erros!A9=0,"",Erros!A9)</f>
        <v/>
      </c>
      <c r="AM27" s="60" t="s">
        <v>118</v>
      </c>
      <c r="AN27" s="47" t="str">
        <f t="shared" si="9"/>
        <v>Vazio</v>
      </c>
      <c r="AO27" s="47" t="str">
        <f t="shared" si="10"/>
        <v/>
      </c>
    </row>
    <row r="28" spans="1:42" s="47" customFormat="1" ht="55.5" customHeight="1" x14ac:dyDescent="0.25">
      <c r="A28" s="43" t="str">
        <f>IF(Erros!A10=0,"",Erros!A10)</f>
        <v/>
      </c>
      <c r="B28" s="85" t="str">
        <f t="shared" si="4"/>
        <v/>
      </c>
      <c r="C28" s="168"/>
      <c r="D28" s="169"/>
      <c r="E28" s="173"/>
      <c r="F28" s="174"/>
      <c r="G28" s="175"/>
      <c r="H28" s="21"/>
      <c r="I28" s="30"/>
      <c r="J28" s="28"/>
      <c r="K28" s="27"/>
      <c r="L28" s="21"/>
      <c r="M28" s="67"/>
      <c r="N28" s="22"/>
      <c r="O28" s="22"/>
      <c r="P28" s="22"/>
      <c r="Q28" s="26" t="str">
        <f t="shared" si="5"/>
        <v/>
      </c>
      <c r="R28" s="57" t="str">
        <f t="shared" si="11"/>
        <v/>
      </c>
      <c r="S28" s="76">
        <f t="shared" si="1"/>
        <v>0</v>
      </c>
      <c r="T28" s="77">
        <f t="shared" si="2"/>
        <v>0</v>
      </c>
      <c r="U28" s="74"/>
      <c r="V28" s="23"/>
      <c r="W28" s="24"/>
      <c r="X28" s="25"/>
      <c r="Y28" s="25"/>
      <c r="Z28" s="26" t="str">
        <f t="shared" si="6"/>
        <v/>
      </c>
      <c r="AA28" s="93" t="str">
        <f t="shared" si="7"/>
        <v/>
      </c>
      <c r="AB28" s="72">
        <f t="shared" si="8"/>
        <v>0</v>
      </c>
      <c r="AC28" s="73">
        <f t="shared" si="3"/>
        <v>0</v>
      </c>
      <c r="AD28" s="118"/>
      <c r="AE28" s="29"/>
      <c r="AF28" s="63"/>
      <c r="AG28" s="30"/>
      <c r="AH28" s="61"/>
      <c r="AI28" s="113"/>
      <c r="AJ28" s="31"/>
      <c r="AK28" s="32"/>
      <c r="AL28" s="43" t="str">
        <f>IF(Erros!A10=0,"",Erros!A10)</f>
        <v/>
      </c>
      <c r="AM28" s="60" t="s">
        <v>119</v>
      </c>
      <c r="AN28" s="47" t="str">
        <f t="shared" si="9"/>
        <v>Vazio</v>
      </c>
      <c r="AO28" s="47" t="str">
        <f t="shared" si="10"/>
        <v/>
      </c>
    </row>
    <row r="29" spans="1:42" s="47" customFormat="1" ht="55.5" customHeight="1" x14ac:dyDescent="0.25">
      <c r="A29" s="43" t="str">
        <f>IF(Erros!A11=0,"",Erros!A11)</f>
        <v/>
      </c>
      <c r="B29" s="85" t="str">
        <f t="shared" si="4"/>
        <v/>
      </c>
      <c r="C29" s="168"/>
      <c r="D29" s="169"/>
      <c r="E29" s="173"/>
      <c r="F29" s="174"/>
      <c r="G29" s="175"/>
      <c r="H29" s="21"/>
      <c r="I29" s="30"/>
      <c r="J29" s="28"/>
      <c r="K29" s="27"/>
      <c r="L29" s="21"/>
      <c r="M29" s="67"/>
      <c r="N29" s="22"/>
      <c r="O29" s="22"/>
      <c r="P29" s="22"/>
      <c r="Q29" s="26" t="str">
        <f t="shared" si="5"/>
        <v/>
      </c>
      <c r="R29" s="57" t="str">
        <f t="shared" si="11"/>
        <v/>
      </c>
      <c r="S29" s="76">
        <f t="shared" si="1"/>
        <v>0</v>
      </c>
      <c r="T29" s="77">
        <f t="shared" si="2"/>
        <v>0</v>
      </c>
      <c r="U29" s="74"/>
      <c r="V29" s="23"/>
      <c r="W29" s="24"/>
      <c r="X29" s="25"/>
      <c r="Y29" s="25"/>
      <c r="Z29" s="26" t="str">
        <f t="shared" si="6"/>
        <v/>
      </c>
      <c r="AA29" s="93" t="str">
        <f t="shared" si="7"/>
        <v/>
      </c>
      <c r="AB29" s="72">
        <f t="shared" si="8"/>
        <v>0</v>
      </c>
      <c r="AC29" s="73">
        <f t="shared" si="3"/>
        <v>0</v>
      </c>
      <c r="AD29" s="118"/>
      <c r="AE29" s="29"/>
      <c r="AF29" s="63"/>
      <c r="AG29" s="30"/>
      <c r="AH29" s="61"/>
      <c r="AI29" s="113"/>
      <c r="AJ29" s="31"/>
      <c r="AK29" s="32"/>
      <c r="AL29" s="43" t="str">
        <f>IF(Erros!A11=0,"",Erros!A11)</f>
        <v/>
      </c>
      <c r="AM29" s="60" t="s">
        <v>120</v>
      </c>
      <c r="AN29" s="47" t="str">
        <f t="shared" si="9"/>
        <v>Vazio</v>
      </c>
      <c r="AO29" s="47" t="str">
        <f t="shared" si="10"/>
        <v/>
      </c>
    </row>
    <row r="30" spans="1:42" s="47" customFormat="1" ht="55.5" customHeight="1" x14ac:dyDescent="0.25">
      <c r="A30" s="43" t="str">
        <f>IF(Erros!A12=0,"",Erros!A12)</f>
        <v/>
      </c>
      <c r="B30" s="85" t="str">
        <f t="shared" si="4"/>
        <v/>
      </c>
      <c r="C30" s="168"/>
      <c r="D30" s="169"/>
      <c r="E30" s="173"/>
      <c r="F30" s="174"/>
      <c r="G30" s="175"/>
      <c r="H30" s="21"/>
      <c r="I30" s="30"/>
      <c r="J30" s="28"/>
      <c r="K30" s="27"/>
      <c r="L30" s="21"/>
      <c r="M30" s="67"/>
      <c r="N30" s="22"/>
      <c r="O30" s="22"/>
      <c r="P30" s="22"/>
      <c r="Q30" s="26" t="str">
        <f t="shared" si="5"/>
        <v/>
      </c>
      <c r="R30" s="57" t="str">
        <f t="shared" si="11"/>
        <v/>
      </c>
      <c r="S30" s="76">
        <f t="shared" si="1"/>
        <v>0</v>
      </c>
      <c r="T30" s="77">
        <f t="shared" si="2"/>
        <v>0</v>
      </c>
      <c r="U30" s="74"/>
      <c r="V30" s="23"/>
      <c r="W30" s="24"/>
      <c r="X30" s="25"/>
      <c r="Y30" s="25"/>
      <c r="Z30" s="26" t="str">
        <f t="shared" si="6"/>
        <v/>
      </c>
      <c r="AA30" s="93" t="str">
        <f t="shared" si="7"/>
        <v/>
      </c>
      <c r="AB30" s="72">
        <f t="shared" si="8"/>
        <v>0</v>
      </c>
      <c r="AC30" s="73">
        <f t="shared" si="3"/>
        <v>0</v>
      </c>
      <c r="AD30" s="118"/>
      <c r="AE30" s="29"/>
      <c r="AF30" s="63"/>
      <c r="AG30" s="30"/>
      <c r="AH30" s="61"/>
      <c r="AI30" s="113"/>
      <c r="AJ30" s="31"/>
      <c r="AK30" s="32"/>
      <c r="AL30" s="43" t="str">
        <f>IF(Erros!A12=0,"",Erros!A12)</f>
        <v/>
      </c>
      <c r="AM30" s="60" t="s">
        <v>121</v>
      </c>
      <c r="AN30" s="47" t="str">
        <f t="shared" si="9"/>
        <v>Vazio</v>
      </c>
      <c r="AO30" s="47" t="str">
        <f t="shared" si="10"/>
        <v/>
      </c>
    </row>
    <row r="31" spans="1:42" s="47" customFormat="1" ht="55.5" customHeight="1" x14ac:dyDescent="0.25">
      <c r="A31" s="43" t="str">
        <f>IF(Erros!A13=0,"",Erros!A13)</f>
        <v/>
      </c>
      <c r="B31" s="85" t="str">
        <f t="shared" si="4"/>
        <v/>
      </c>
      <c r="C31" s="168"/>
      <c r="D31" s="169"/>
      <c r="E31" s="173"/>
      <c r="F31" s="174"/>
      <c r="G31" s="175"/>
      <c r="H31" s="21"/>
      <c r="I31" s="30"/>
      <c r="J31" s="28"/>
      <c r="K31" s="27"/>
      <c r="L31" s="21"/>
      <c r="M31" s="67"/>
      <c r="N31" s="22"/>
      <c r="O31" s="22"/>
      <c r="P31" s="22"/>
      <c r="Q31" s="26" t="str">
        <f t="shared" si="5"/>
        <v/>
      </c>
      <c r="R31" s="57" t="str">
        <f t="shared" si="11"/>
        <v/>
      </c>
      <c r="S31" s="76">
        <f t="shared" si="1"/>
        <v>0</v>
      </c>
      <c r="T31" s="77">
        <f t="shared" si="2"/>
        <v>0</v>
      </c>
      <c r="U31" s="74"/>
      <c r="V31" s="23"/>
      <c r="W31" s="24"/>
      <c r="X31" s="25"/>
      <c r="Y31" s="25"/>
      <c r="Z31" s="26" t="str">
        <f t="shared" si="6"/>
        <v/>
      </c>
      <c r="AA31" s="93" t="str">
        <f t="shared" si="7"/>
        <v/>
      </c>
      <c r="AB31" s="72">
        <f t="shared" si="8"/>
        <v>0</v>
      </c>
      <c r="AC31" s="73">
        <f t="shared" si="3"/>
        <v>0</v>
      </c>
      <c r="AD31" s="118"/>
      <c r="AE31" s="29"/>
      <c r="AF31" s="63"/>
      <c r="AG31" s="30"/>
      <c r="AH31" s="61"/>
      <c r="AI31" s="113"/>
      <c r="AJ31" s="31"/>
      <c r="AK31" s="32"/>
      <c r="AL31" s="43" t="str">
        <f>IF(Erros!A13=0,"",Erros!A13)</f>
        <v/>
      </c>
      <c r="AM31" s="60" t="s">
        <v>122</v>
      </c>
      <c r="AN31" s="47" t="str">
        <f t="shared" si="9"/>
        <v>Vazio</v>
      </c>
      <c r="AO31" s="47" t="str">
        <f t="shared" si="10"/>
        <v/>
      </c>
    </row>
    <row r="32" spans="1:42" s="47" customFormat="1" ht="55.5" customHeight="1" x14ac:dyDescent="0.25">
      <c r="A32" s="43" t="str">
        <f>IF(Erros!A14=0,"",Erros!A14)</f>
        <v/>
      </c>
      <c r="B32" s="85" t="str">
        <f t="shared" si="4"/>
        <v/>
      </c>
      <c r="C32" s="168"/>
      <c r="D32" s="169"/>
      <c r="E32" s="173"/>
      <c r="F32" s="174"/>
      <c r="G32" s="175"/>
      <c r="H32" s="21"/>
      <c r="I32" s="30"/>
      <c r="J32" s="28"/>
      <c r="K32" s="27"/>
      <c r="L32" s="21"/>
      <c r="M32" s="67"/>
      <c r="N32" s="22"/>
      <c r="O32" s="22"/>
      <c r="P32" s="22"/>
      <c r="Q32" s="26" t="str">
        <f t="shared" si="5"/>
        <v/>
      </c>
      <c r="R32" s="57" t="str">
        <f t="shared" si="11"/>
        <v/>
      </c>
      <c r="S32" s="76">
        <f t="shared" si="1"/>
        <v>0</v>
      </c>
      <c r="T32" s="77">
        <f t="shared" si="2"/>
        <v>0</v>
      </c>
      <c r="U32" s="74"/>
      <c r="V32" s="23"/>
      <c r="W32" s="24"/>
      <c r="X32" s="25"/>
      <c r="Y32" s="25"/>
      <c r="Z32" s="26" t="str">
        <f t="shared" si="6"/>
        <v/>
      </c>
      <c r="AA32" s="93" t="str">
        <f t="shared" si="7"/>
        <v/>
      </c>
      <c r="AB32" s="72">
        <f t="shared" si="8"/>
        <v>0</v>
      </c>
      <c r="AC32" s="73">
        <f t="shared" si="3"/>
        <v>0</v>
      </c>
      <c r="AD32" s="118"/>
      <c r="AE32" s="29"/>
      <c r="AF32" s="63"/>
      <c r="AG32" s="30"/>
      <c r="AH32" s="61"/>
      <c r="AI32" s="113"/>
      <c r="AJ32" s="31"/>
      <c r="AK32" s="32"/>
      <c r="AL32" s="43" t="str">
        <f>IF(Erros!A14=0,"",Erros!A14)</f>
        <v/>
      </c>
      <c r="AM32" s="60" t="s">
        <v>123</v>
      </c>
      <c r="AN32" s="47" t="str">
        <f t="shared" si="9"/>
        <v>Vazio</v>
      </c>
      <c r="AO32" s="47" t="str">
        <f t="shared" si="10"/>
        <v/>
      </c>
    </row>
    <row r="33" spans="1:41" s="47" customFormat="1" ht="55.5" customHeight="1" x14ac:dyDescent="0.25">
      <c r="A33" s="43" t="str">
        <f>IF(Erros!A15=0,"",Erros!A15)</f>
        <v/>
      </c>
      <c r="B33" s="85" t="str">
        <f t="shared" si="4"/>
        <v/>
      </c>
      <c r="C33" s="168"/>
      <c r="D33" s="169"/>
      <c r="E33" s="173"/>
      <c r="F33" s="174"/>
      <c r="G33" s="175"/>
      <c r="H33" s="21"/>
      <c r="I33" s="30"/>
      <c r="J33" s="28"/>
      <c r="K33" s="27"/>
      <c r="L33" s="21"/>
      <c r="M33" s="67"/>
      <c r="N33" s="22"/>
      <c r="O33" s="22"/>
      <c r="P33" s="22"/>
      <c r="Q33" s="26" t="str">
        <f t="shared" si="5"/>
        <v/>
      </c>
      <c r="R33" s="57" t="str">
        <f t="shared" si="11"/>
        <v/>
      </c>
      <c r="S33" s="76">
        <f t="shared" si="1"/>
        <v>0</v>
      </c>
      <c r="T33" s="77">
        <f t="shared" si="2"/>
        <v>0</v>
      </c>
      <c r="U33" s="74"/>
      <c r="V33" s="23"/>
      <c r="W33" s="24"/>
      <c r="X33" s="25"/>
      <c r="Y33" s="25"/>
      <c r="Z33" s="26" t="str">
        <f t="shared" si="6"/>
        <v/>
      </c>
      <c r="AA33" s="93" t="str">
        <f t="shared" si="7"/>
        <v/>
      </c>
      <c r="AB33" s="72">
        <f t="shared" si="8"/>
        <v>0</v>
      </c>
      <c r="AC33" s="73">
        <f t="shared" si="3"/>
        <v>0</v>
      </c>
      <c r="AD33" s="118"/>
      <c r="AE33" s="29"/>
      <c r="AF33" s="63"/>
      <c r="AG33" s="30"/>
      <c r="AH33" s="61"/>
      <c r="AI33" s="113"/>
      <c r="AJ33" s="31"/>
      <c r="AK33" s="32"/>
      <c r="AL33" s="43" t="str">
        <f>IF(Erros!A15=0,"",Erros!A15)</f>
        <v/>
      </c>
      <c r="AM33" s="60" t="s">
        <v>124</v>
      </c>
      <c r="AN33" s="47" t="str">
        <f t="shared" si="9"/>
        <v>Vazio</v>
      </c>
      <c r="AO33" s="47" t="str">
        <f t="shared" si="10"/>
        <v/>
      </c>
    </row>
    <row r="34" spans="1:41" s="47" customFormat="1" ht="55.5" customHeight="1" x14ac:dyDescent="0.25">
      <c r="A34" s="43" t="str">
        <f>IF(Erros!A16=0,"",Erros!A16)</f>
        <v/>
      </c>
      <c r="B34" s="85" t="str">
        <f t="shared" si="4"/>
        <v/>
      </c>
      <c r="C34" s="168"/>
      <c r="D34" s="169"/>
      <c r="E34" s="173"/>
      <c r="F34" s="174"/>
      <c r="G34" s="175"/>
      <c r="H34" s="21"/>
      <c r="I34" s="30"/>
      <c r="J34" s="28"/>
      <c r="K34" s="27"/>
      <c r="L34" s="21"/>
      <c r="M34" s="67"/>
      <c r="N34" s="22"/>
      <c r="O34" s="22"/>
      <c r="P34" s="22"/>
      <c r="Q34" s="26" t="str">
        <f t="shared" si="5"/>
        <v/>
      </c>
      <c r="R34" s="57" t="str">
        <f t="shared" si="11"/>
        <v/>
      </c>
      <c r="S34" s="76">
        <f t="shared" si="1"/>
        <v>0</v>
      </c>
      <c r="T34" s="77">
        <f t="shared" si="2"/>
        <v>0</v>
      </c>
      <c r="U34" s="74"/>
      <c r="V34" s="23"/>
      <c r="W34" s="24"/>
      <c r="X34" s="25"/>
      <c r="Y34" s="25"/>
      <c r="Z34" s="26" t="str">
        <f t="shared" si="6"/>
        <v/>
      </c>
      <c r="AA34" s="93" t="str">
        <f t="shared" si="7"/>
        <v/>
      </c>
      <c r="AB34" s="72">
        <f t="shared" si="8"/>
        <v>0</v>
      </c>
      <c r="AC34" s="73">
        <f t="shared" si="3"/>
        <v>0</v>
      </c>
      <c r="AD34" s="118"/>
      <c r="AE34" s="29"/>
      <c r="AF34" s="63"/>
      <c r="AG34" s="30"/>
      <c r="AH34" s="61"/>
      <c r="AI34" s="113"/>
      <c r="AJ34" s="31"/>
      <c r="AK34" s="32"/>
      <c r="AL34" s="43" t="str">
        <f>IF(Erros!A16=0,"",Erros!A16)</f>
        <v/>
      </c>
      <c r="AM34" s="60" t="s">
        <v>125</v>
      </c>
      <c r="AN34" s="47" t="str">
        <f t="shared" si="9"/>
        <v>Vazio</v>
      </c>
      <c r="AO34" s="47" t="str">
        <f t="shared" si="10"/>
        <v/>
      </c>
    </row>
    <row r="35" spans="1:41" s="47" customFormat="1" ht="55.5" customHeight="1" x14ac:dyDescent="0.25">
      <c r="A35" s="43" t="str">
        <f>IF(Erros!A17=0,"",Erros!A17)</f>
        <v/>
      </c>
      <c r="B35" s="85" t="str">
        <f t="shared" si="4"/>
        <v/>
      </c>
      <c r="C35" s="168"/>
      <c r="D35" s="169"/>
      <c r="E35" s="173"/>
      <c r="F35" s="174"/>
      <c r="G35" s="175"/>
      <c r="H35" s="21"/>
      <c r="I35" s="30"/>
      <c r="J35" s="28"/>
      <c r="K35" s="27"/>
      <c r="L35" s="21"/>
      <c r="M35" s="67"/>
      <c r="N35" s="22"/>
      <c r="O35" s="22"/>
      <c r="P35" s="22"/>
      <c r="Q35" s="26" t="str">
        <f t="shared" si="5"/>
        <v/>
      </c>
      <c r="R35" s="57" t="str">
        <f t="shared" si="11"/>
        <v/>
      </c>
      <c r="S35" s="76">
        <f t="shared" si="1"/>
        <v>0</v>
      </c>
      <c r="T35" s="77">
        <f t="shared" si="2"/>
        <v>0</v>
      </c>
      <c r="U35" s="74"/>
      <c r="V35" s="23"/>
      <c r="W35" s="24"/>
      <c r="X35" s="25"/>
      <c r="Y35" s="25"/>
      <c r="Z35" s="26" t="str">
        <f t="shared" si="6"/>
        <v/>
      </c>
      <c r="AA35" s="93" t="str">
        <f t="shared" si="7"/>
        <v/>
      </c>
      <c r="AB35" s="72">
        <f t="shared" si="8"/>
        <v>0</v>
      </c>
      <c r="AC35" s="73">
        <f t="shared" si="3"/>
        <v>0</v>
      </c>
      <c r="AD35" s="118"/>
      <c r="AE35" s="29"/>
      <c r="AF35" s="63"/>
      <c r="AG35" s="30"/>
      <c r="AH35" s="61"/>
      <c r="AI35" s="113"/>
      <c r="AJ35" s="31"/>
      <c r="AK35" s="32"/>
      <c r="AL35" s="43" t="str">
        <f>IF(Erros!A17=0,"",Erros!A17)</f>
        <v/>
      </c>
      <c r="AM35" s="60" t="s">
        <v>126</v>
      </c>
      <c r="AN35" s="47" t="str">
        <f t="shared" si="9"/>
        <v>Vazio</v>
      </c>
      <c r="AO35" s="47" t="str">
        <f t="shared" si="10"/>
        <v/>
      </c>
    </row>
    <row r="36" spans="1:41" s="47" customFormat="1" ht="55.5" customHeight="1" x14ac:dyDescent="0.25">
      <c r="A36" s="43" t="str">
        <f>IF(Erros!A18=0,"",Erros!A18)</f>
        <v/>
      </c>
      <c r="B36" s="85" t="str">
        <f t="shared" si="4"/>
        <v/>
      </c>
      <c r="C36" s="168"/>
      <c r="D36" s="169"/>
      <c r="E36" s="173"/>
      <c r="F36" s="174"/>
      <c r="G36" s="175"/>
      <c r="H36" s="21"/>
      <c r="I36" s="30"/>
      <c r="J36" s="28"/>
      <c r="K36" s="27"/>
      <c r="L36" s="21"/>
      <c r="M36" s="67"/>
      <c r="N36" s="22"/>
      <c r="O36" s="22"/>
      <c r="P36" s="22"/>
      <c r="Q36" s="26" t="str">
        <f t="shared" si="5"/>
        <v/>
      </c>
      <c r="R36" s="57" t="str">
        <f t="shared" si="11"/>
        <v/>
      </c>
      <c r="S36" s="76">
        <f t="shared" si="1"/>
        <v>0</v>
      </c>
      <c r="T36" s="77">
        <f t="shared" si="2"/>
        <v>0</v>
      </c>
      <c r="U36" s="74"/>
      <c r="V36" s="23"/>
      <c r="W36" s="24"/>
      <c r="X36" s="25"/>
      <c r="Y36" s="25"/>
      <c r="Z36" s="26" t="str">
        <f t="shared" si="6"/>
        <v/>
      </c>
      <c r="AA36" s="93" t="str">
        <f t="shared" si="7"/>
        <v/>
      </c>
      <c r="AB36" s="72">
        <f t="shared" si="8"/>
        <v>0</v>
      </c>
      <c r="AC36" s="73">
        <f t="shared" si="3"/>
        <v>0</v>
      </c>
      <c r="AD36" s="118"/>
      <c r="AE36" s="29"/>
      <c r="AF36" s="63"/>
      <c r="AG36" s="30"/>
      <c r="AH36" s="61"/>
      <c r="AI36" s="113"/>
      <c r="AJ36" s="31"/>
      <c r="AK36" s="32"/>
      <c r="AL36" s="43" t="str">
        <f>IF(Erros!A18=0,"",Erros!A18)</f>
        <v/>
      </c>
      <c r="AM36" s="60" t="s">
        <v>127</v>
      </c>
      <c r="AN36" s="47" t="str">
        <f t="shared" si="9"/>
        <v>Vazio</v>
      </c>
      <c r="AO36" s="47" t="str">
        <f t="shared" si="10"/>
        <v/>
      </c>
    </row>
    <row r="37" spans="1:41" s="47" customFormat="1" ht="55.5" customHeight="1" x14ac:dyDescent="0.25">
      <c r="A37" s="43" t="str">
        <f>IF(Erros!A19=0,"",Erros!A19)</f>
        <v/>
      </c>
      <c r="B37" s="85" t="str">
        <f t="shared" si="4"/>
        <v/>
      </c>
      <c r="C37" s="168"/>
      <c r="D37" s="169"/>
      <c r="E37" s="173"/>
      <c r="F37" s="174"/>
      <c r="G37" s="175"/>
      <c r="H37" s="21"/>
      <c r="I37" s="30"/>
      <c r="J37" s="28"/>
      <c r="K37" s="27"/>
      <c r="L37" s="21"/>
      <c r="M37" s="67"/>
      <c r="N37" s="22"/>
      <c r="O37" s="22"/>
      <c r="P37" s="22"/>
      <c r="Q37" s="26" t="str">
        <f t="shared" si="5"/>
        <v/>
      </c>
      <c r="R37" s="57" t="str">
        <f t="shared" si="11"/>
        <v/>
      </c>
      <c r="S37" s="76">
        <f t="shared" si="1"/>
        <v>0</v>
      </c>
      <c r="T37" s="77">
        <f t="shared" si="2"/>
        <v>0</v>
      </c>
      <c r="U37" s="74"/>
      <c r="V37" s="23"/>
      <c r="W37" s="24"/>
      <c r="X37" s="25"/>
      <c r="Y37" s="25"/>
      <c r="Z37" s="26" t="str">
        <f t="shared" si="6"/>
        <v/>
      </c>
      <c r="AA37" s="93" t="str">
        <f t="shared" si="7"/>
        <v/>
      </c>
      <c r="AB37" s="72">
        <f t="shared" si="8"/>
        <v>0</v>
      </c>
      <c r="AC37" s="73">
        <f t="shared" si="3"/>
        <v>0</v>
      </c>
      <c r="AD37" s="118"/>
      <c r="AE37" s="29"/>
      <c r="AF37" s="63"/>
      <c r="AG37" s="30"/>
      <c r="AH37" s="61"/>
      <c r="AI37" s="113"/>
      <c r="AJ37" s="31"/>
      <c r="AK37" s="32"/>
      <c r="AL37" s="43" t="str">
        <f>IF(Erros!A19=0,"",Erros!A19)</f>
        <v/>
      </c>
      <c r="AM37" s="60" t="s">
        <v>128</v>
      </c>
      <c r="AN37" s="47" t="str">
        <f t="shared" si="9"/>
        <v>Vazio</v>
      </c>
      <c r="AO37" s="47" t="str">
        <f t="shared" si="10"/>
        <v/>
      </c>
    </row>
    <row r="38" spans="1:41" s="47" customFormat="1" ht="55.5" customHeight="1" x14ac:dyDescent="0.25">
      <c r="A38" s="43" t="str">
        <f>IF(Erros!A20=0,"",Erros!A20)</f>
        <v/>
      </c>
      <c r="B38" s="85" t="str">
        <f t="shared" si="4"/>
        <v/>
      </c>
      <c r="C38" s="168"/>
      <c r="D38" s="169"/>
      <c r="E38" s="173"/>
      <c r="F38" s="174"/>
      <c r="G38" s="175"/>
      <c r="H38" s="21"/>
      <c r="I38" s="30"/>
      <c r="J38" s="28"/>
      <c r="K38" s="27"/>
      <c r="L38" s="21"/>
      <c r="M38" s="67"/>
      <c r="N38" s="22"/>
      <c r="O38" s="22"/>
      <c r="P38" s="22"/>
      <c r="Q38" s="26" t="str">
        <f t="shared" si="5"/>
        <v/>
      </c>
      <c r="R38" s="57" t="str">
        <f t="shared" si="11"/>
        <v/>
      </c>
      <c r="S38" s="76">
        <f t="shared" si="1"/>
        <v>0</v>
      </c>
      <c r="T38" s="77">
        <f t="shared" si="2"/>
        <v>0</v>
      </c>
      <c r="U38" s="74"/>
      <c r="V38" s="23"/>
      <c r="W38" s="24"/>
      <c r="X38" s="25"/>
      <c r="Y38" s="25"/>
      <c r="Z38" s="26" t="str">
        <f t="shared" si="6"/>
        <v/>
      </c>
      <c r="AA38" s="93" t="str">
        <f t="shared" si="7"/>
        <v/>
      </c>
      <c r="AB38" s="72">
        <f t="shared" si="8"/>
        <v>0</v>
      </c>
      <c r="AC38" s="73">
        <f t="shared" si="3"/>
        <v>0</v>
      </c>
      <c r="AD38" s="118"/>
      <c r="AE38" s="29"/>
      <c r="AF38" s="63"/>
      <c r="AG38" s="30"/>
      <c r="AH38" s="61"/>
      <c r="AI38" s="113"/>
      <c r="AJ38" s="31"/>
      <c r="AK38" s="32"/>
      <c r="AL38" s="43" t="str">
        <f>IF(Erros!A20=0,"",Erros!A20)</f>
        <v/>
      </c>
      <c r="AM38" s="60" t="s">
        <v>129</v>
      </c>
      <c r="AN38" s="47" t="str">
        <f t="shared" si="9"/>
        <v>Vazio</v>
      </c>
      <c r="AO38" s="47" t="str">
        <f t="shared" si="10"/>
        <v/>
      </c>
    </row>
    <row r="39" spans="1:41" s="47" customFormat="1" ht="55.5" customHeight="1" x14ac:dyDescent="0.25">
      <c r="A39" s="43" t="str">
        <f>IF(Erros!A21=0,"",Erros!A21)</f>
        <v/>
      </c>
      <c r="B39" s="85" t="str">
        <f t="shared" si="4"/>
        <v/>
      </c>
      <c r="C39" s="168"/>
      <c r="D39" s="169"/>
      <c r="E39" s="173"/>
      <c r="F39" s="174"/>
      <c r="G39" s="175"/>
      <c r="H39" s="21"/>
      <c r="I39" s="30"/>
      <c r="J39" s="28"/>
      <c r="K39" s="27"/>
      <c r="L39" s="21"/>
      <c r="M39" s="67"/>
      <c r="N39" s="22"/>
      <c r="O39" s="22"/>
      <c r="P39" s="22"/>
      <c r="Q39" s="26" t="str">
        <f t="shared" si="5"/>
        <v/>
      </c>
      <c r="R39" s="57" t="str">
        <f t="shared" si="11"/>
        <v/>
      </c>
      <c r="S39" s="76">
        <f t="shared" si="1"/>
        <v>0</v>
      </c>
      <c r="T39" s="77">
        <f t="shared" si="2"/>
        <v>0</v>
      </c>
      <c r="U39" s="74"/>
      <c r="V39" s="23"/>
      <c r="W39" s="24"/>
      <c r="X39" s="25"/>
      <c r="Y39" s="25"/>
      <c r="Z39" s="26" t="str">
        <f t="shared" si="6"/>
        <v/>
      </c>
      <c r="AA39" s="93" t="str">
        <f t="shared" si="7"/>
        <v/>
      </c>
      <c r="AB39" s="72">
        <f t="shared" si="8"/>
        <v>0</v>
      </c>
      <c r="AC39" s="73">
        <f t="shared" si="3"/>
        <v>0</v>
      </c>
      <c r="AD39" s="118"/>
      <c r="AE39" s="29"/>
      <c r="AF39" s="63"/>
      <c r="AG39" s="30"/>
      <c r="AH39" s="61"/>
      <c r="AI39" s="113"/>
      <c r="AJ39" s="31"/>
      <c r="AK39" s="32"/>
      <c r="AL39" s="43" t="str">
        <f>IF(Erros!A21=0,"",Erros!A21)</f>
        <v/>
      </c>
      <c r="AM39" s="60" t="s">
        <v>130</v>
      </c>
      <c r="AN39" s="47" t="str">
        <f t="shared" si="9"/>
        <v>Vazio</v>
      </c>
      <c r="AO39" s="47" t="str">
        <f t="shared" si="10"/>
        <v/>
      </c>
    </row>
    <row r="40" spans="1:41" s="47" customFormat="1" ht="55.5" customHeight="1" x14ac:dyDescent="0.25">
      <c r="A40" s="43" t="str">
        <f>IF(Erros!A22=0,"",Erros!A22)</f>
        <v/>
      </c>
      <c r="B40" s="85" t="str">
        <f t="shared" si="4"/>
        <v/>
      </c>
      <c r="C40" s="168"/>
      <c r="D40" s="169"/>
      <c r="E40" s="173"/>
      <c r="F40" s="174"/>
      <c r="G40" s="175"/>
      <c r="H40" s="21"/>
      <c r="I40" s="30"/>
      <c r="J40" s="28"/>
      <c r="K40" s="27"/>
      <c r="L40" s="21"/>
      <c r="M40" s="67"/>
      <c r="N40" s="22"/>
      <c r="O40" s="22"/>
      <c r="P40" s="22"/>
      <c r="Q40" s="26" t="str">
        <f t="shared" si="5"/>
        <v/>
      </c>
      <c r="R40" s="57" t="str">
        <f t="shared" si="11"/>
        <v/>
      </c>
      <c r="S40" s="76">
        <f t="shared" si="1"/>
        <v>0</v>
      </c>
      <c r="T40" s="77">
        <f t="shared" si="2"/>
        <v>0</v>
      </c>
      <c r="U40" s="74"/>
      <c r="V40" s="23"/>
      <c r="W40" s="24"/>
      <c r="X40" s="25"/>
      <c r="Y40" s="25"/>
      <c r="Z40" s="26" t="str">
        <f t="shared" si="6"/>
        <v/>
      </c>
      <c r="AA40" s="93" t="str">
        <f t="shared" si="7"/>
        <v/>
      </c>
      <c r="AB40" s="72">
        <f t="shared" si="8"/>
        <v>0</v>
      </c>
      <c r="AC40" s="73">
        <f t="shared" si="3"/>
        <v>0</v>
      </c>
      <c r="AD40" s="118"/>
      <c r="AE40" s="29"/>
      <c r="AF40" s="63"/>
      <c r="AG40" s="30"/>
      <c r="AH40" s="61"/>
      <c r="AI40" s="113"/>
      <c r="AJ40" s="31"/>
      <c r="AK40" s="32"/>
      <c r="AL40" s="43" t="str">
        <f>IF(Erros!A22=0,"",Erros!A22)</f>
        <v/>
      </c>
      <c r="AM40" s="60" t="s">
        <v>131</v>
      </c>
      <c r="AN40" s="47" t="str">
        <f t="shared" si="9"/>
        <v>Vazio</v>
      </c>
      <c r="AO40" s="47" t="str">
        <f t="shared" si="10"/>
        <v/>
      </c>
    </row>
    <row r="41" spans="1:41" s="47" customFormat="1" ht="55.5" customHeight="1" x14ac:dyDescent="0.25">
      <c r="A41" s="43" t="str">
        <f>IF(Erros!A23=0,"",Erros!A23)</f>
        <v/>
      </c>
      <c r="B41" s="85" t="str">
        <f t="shared" si="4"/>
        <v/>
      </c>
      <c r="C41" s="168"/>
      <c r="D41" s="169"/>
      <c r="E41" s="173"/>
      <c r="F41" s="174"/>
      <c r="G41" s="175"/>
      <c r="H41" s="21"/>
      <c r="I41" s="30"/>
      <c r="J41" s="28"/>
      <c r="K41" s="27"/>
      <c r="L41" s="21"/>
      <c r="M41" s="67"/>
      <c r="N41" s="22"/>
      <c r="O41" s="22"/>
      <c r="P41" s="22"/>
      <c r="Q41" s="26" t="str">
        <f t="shared" si="5"/>
        <v/>
      </c>
      <c r="R41" s="57" t="str">
        <f t="shared" si="11"/>
        <v/>
      </c>
      <c r="S41" s="76">
        <f t="shared" si="1"/>
        <v>0</v>
      </c>
      <c r="T41" s="77">
        <f t="shared" si="2"/>
        <v>0</v>
      </c>
      <c r="U41" s="74"/>
      <c r="V41" s="23"/>
      <c r="W41" s="24"/>
      <c r="X41" s="25"/>
      <c r="Y41" s="25"/>
      <c r="Z41" s="26" t="str">
        <f t="shared" si="6"/>
        <v/>
      </c>
      <c r="AA41" s="93" t="str">
        <f t="shared" si="7"/>
        <v/>
      </c>
      <c r="AB41" s="72">
        <f t="shared" si="8"/>
        <v>0</v>
      </c>
      <c r="AC41" s="73">
        <f t="shared" si="3"/>
        <v>0</v>
      </c>
      <c r="AD41" s="118"/>
      <c r="AE41" s="29"/>
      <c r="AF41" s="63"/>
      <c r="AG41" s="30"/>
      <c r="AH41" s="61"/>
      <c r="AI41" s="113"/>
      <c r="AJ41" s="31"/>
      <c r="AK41" s="32"/>
      <c r="AL41" s="43" t="str">
        <f>IF(Erros!A23=0,"",Erros!A23)</f>
        <v/>
      </c>
      <c r="AM41" s="60" t="s">
        <v>132</v>
      </c>
      <c r="AN41" s="47" t="str">
        <f t="shared" si="9"/>
        <v>Vazio</v>
      </c>
      <c r="AO41" s="47" t="str">
        <f t="shared" si="10"/>
        <v/>
      </c>
    </row>
    <row r="42" spans="1:41" s="47" customFormat="1" ht="55.5" customHeight="1" x14ac:dyDescent="0.25">
      <c r="A42" s="43" t="str">
        <f>IF(Erros!A24=0,"",Erros!A24)</f>
        <v/>
      </c>
      <c r="B42" s="85" t="str">
        <f t="shared" si="4"/>
        <v/>
      </c>
      <c r="C42" s="168"/>
      <c r="D42" s="169"/>
      <c r="E42" s="173"/>
      <c r="F42" s="174"/>
      <c r="G42" s="175"/>
      <c r="H42" s="21"/>
      <c r="I42" s="30"/>
      <c r="J42" s="28"/>
      <c r="K42" s="27"/>
      <c r="L42" s="21"/>
      <c r="M42" s="67"/>
      <c r="N42" s="22"/>
      <c r="O42" s="22"/>
      <c r="P42" s="22"/>
      <c r="Q42" s="26" t="str">
        <f t="shared" si="5"/>
        <v/>
      </c>
      <c r="R42" s="57" t="str">
        <f t="shared" si="11"/>
        <v/>
      </c>
      <c r="S42" s="76">
        <f t="shared" si="1"/>
        <v>0</v>
      </c>
      <c r="T42" s="77">
        <f t="shared" si="2"/>
        <v>0</v>
      </c>
      <c r="U42" s="74"/>
      <c r="V42" s="23"/>
      <c r="W42" s="24"/>
      <c r="X42" s="25"/>
      <c r="Y42" s="25"/>
      <c r="Z42" s="26" t="str">
        <f t="shared" si="6"/>
        <v/>
      </c>
      <c r="AA42" s="93" t="str">
        <f t="shared" si="7"/>
        <v/>
      </c>
      <c r="AB42" s="72">
        <f t="shared" si="8"/>
        <v>0</v>
      </c>
      <c r="AC42" s="73">
        <f t="shared" si="3"/>
        <v>0</v>
      </c>
      <c r="AD42" s="118"/>
      <c r="AE42" s="29"/>
      <c r="AF42" s="63"/>
      <c r="AG42" s="30"/>
      <c r="AH42" s="61"/>
      <c r="AI42" s="113"/>
      <c r="AJ42" s="31"/>
      <c r="AK42" s="32"/>
      <c r="AL42" s="43" t="str">
        <f>IF(Erros!A24=0,"",Erros!A24)</f>
        <v/>
      </c>
      <c r="AM42" s="60" t="s">
        <v>133</v>
      </c>
      <c r="AN42" s="47" t="str">
        <f t="shared" si="9"/>
        <v>Vazio</v>
      </c>
      <c r="AO42" s="47" t="str">
        <f t="shared" si="10"/>
        <v/>
      </c>
    </row>
    <row r="43" spans="1:41" s="47" customFormat="1" ht="55.5" customHeight="1" x14ac:dyDescent="0.25">
      <c r="A43" s="43" t="str">
        <f>IF(Erros!A25=0,"",Erros!A25)</f>
        <v/>
      </c>
      <c r="B43" s="85" t="str">
        <f t="shared" si="4"/>
        <v/>
      </c>
      <c r="C43" s="168"/>
      <c r="D43" s="169"/>
      <c r="E43" s="173"/>
      <c r="F43" s="174"/>
      <c r="G43" s="175"/>
      <c r="H43" s="21"/>
      <c r="I43" s="30"/>
      <c r="J43" s="28"/>
      <c r="K43" s="27"/>
      <c r="L43" s="21"/>
      <c r="M43" s="67"/>
      <c r="N43" s="22"/>
      <c r="O43" s="22"/>
      <c r="P43" s="22"/>
      <c r="Q43" s="26" t="str">
        <f t="shared" si="5"/>
        <v/>
      </c>
      <c r="R43" s="57" t="str">
        <f t="shared" si="11"/>
        <v/>
      </c>
      <c r="S43" s="76">
        <f t="shared" si="1"/>
        <v>0</v>
      </c>
      <c r="T43" s="77">
        <f t="shared" si="2"/>
        <v>0</v>
      </c>
      <c r="U43" s="74"/>
      <c r="V43" s="23"/>
      <c r="W43" s="24"/>
      <c r="X43" s="25"/>
      <c r="Y43" s="25"/>
      <c r="Z43" s="26" t="str">
        <f t="shared" si="6"/>
        <v/>
      </c>
      <c r="AA43" s="93" t="str">
        <f t="shared" si="7"/>
        <v/>
      </c>
      <c r="AB43" s="72">
        <f t="shared" si="8"/>
        <v>0</v>
      </c>
      <c r="AC43" s="73">
        <f t="shared" si="3"/>
        <v>0</v>
      </c>
      <c r="AD43" s="118"/>
      <c r="AE43" s="29"/>
      <c r="AF43" s="63"/>
      <c r="AG43" s="30"/>
      <c r="AH43" s="61"/>
      <c r="AI43" s="113"/>
      <c r="AJ43" s="31"/>
      <c r="AK43" s="32"/>
      <c r="AL43" s="43" t="str">
        <f>IF(Erros!A25=0,"",Erros!A25)</f>
        <v/>
      </c>
      <c r="AM43" s="60" t="s">
        <v>134</v>
      </c>
      <c r="AN43" s="47" t="str">
        <f t="shared" si="9"/>
        <v>Vazio</v>
      </c>
      <c r="AO43" s="47" t="str">
        <f t="shared" si="10"/>
        <v/>
      </c>
    </row>
    <row r="44" spans="1:41" s="47" customFormat="1" ht="55.5" customHeight="1" x14ac:dyDescent="0.25">
      <c r="A44" s="43" t="str">
        <f>IF(Erros!A26=0,"",Erros!A26)</f>
        <v/>
      </c>
      <c r="B44" s="85" t="str">
        <f t="shared" si="4"/>
        <v/>
      </c>
      <c r="C44" s="168"/>
      <c r="D44" s="169"/>
      <c r="E44" s="173"/>
      <c r="F44" s="174"/>
      <c r="G44" s="175"/>
      <c r="H44" s="21"/>
      <c r="I44" s="30"/>
      <c r="J44" s="28"/>
      <c r="K44" s="27"/>
      <c r="L44" s="21"/>
      <c r="M44" s="67"/>
      <c r="N44" s="22"/>
      <c r="O44" s="22"/>
      <c r="P44" s="22"/>
      <c r="Q44" s="26" t="str">
        <f t="shared" si="5"/>
        <v/>
      </c>
      <c r="R44" s="57" t="str">
        <f t="shared" si="11"/>
        <v/>
      </c>
      <c r="S44" s="76">
        <f t="shared" si="1"/>
        <v>0</v>
      </c>
      <c r="T44" s="77">
        <f t="shared" si="2"/>
        <v>0</v>
      </c>
      <c r="U44" s="74"/>
      <c r="V44" s="23"/>
      <c r="W44" s="24"/>
      <c r="X44" s="25"/>
      <c r="Y44" s="25"/>
      <c r="Z44" s="26" t="str">
        <f t="shared" si="6"/>
        <v/>
      </c>
      <c r="AA44" s="93" t="str">
        <f t="shared" si="7"/>
        <v/>
      </c>
      <c r="AB44" s="72">
        <f t="shared" si="8"/>
        <v>0</v>
      </c>
      <c r="AC44" s="73">
        <f t="shared" si="3"/>
        <v>0</v>
      </c>
      <c r="AD44" s="118"/>
      <c r="AE44" s="29"/>
      <c r="AF44" s="63"/>
      <c r="AG44" s="30"/>
      <c r="AH44" s="61"/>
      <c r="AI44" s="113"/>
      <c r="AJ44" s="31"/>
      <c r="AK44" s="32"/>
      <c r="AL44" s="43" t="str">
        <f>IF(Erros!A26=0,"",Erros!A26)</f>
        <v/>
      </c>
      <c r="AM44" s="60" t="s">
        <v>135</v>
      </c>
      <c r="AN44" s="47" t="str">
        <f t="shared" si="9"/>
        <v>Vazio</v>
      </c>
      <c r="AO44" s="47" t="str">
        <f t="shared" si="10"/>
        <v/>
      </c>
    </row>
    <row r="45" spans="1:41" s="47" customFormat="1" ht="55.5" customHeight="1" x14ac:dyDescent="0.25">
      <c r="A45" s="43" t="str">
        <f>IF(Erros!A27=0,"",Erros!A27)</f>
        <v/>
      </c>
      <c r="B45" s="85" t="str">
        <f t="shared" si="4"/>
        <v/>
      </c>
      <c r="C45" s="168"/>
      <c r="D45" s="169"/>
      <c r="E45" s="173"/>
      <c r="F45" s="174"/>
      <c r="G45" s="175"/>
      <c r="H45" s="21"/>
      <c r="I45" s="28"/>
      <c r="J45" s="28"/>
      <c r="K45" s="27"/>
      <c r="L45" s="21"/>
      <c r="M45" s="67"/>
      <c r="N45" s="22"/>
      <c r="O45" s="22"/>
      <c r="P45" s="22"/>
      <c r="Q45" s="26" t="str">
        <f t="shared" si="5"/>
        <v/>
      </c>
      <c r="R45" s="57" t="str">
        <f t="shared" si="11"/>
        <v/>
      </c>
      <c r="S45" s="76">
        <f t="shared" si="1"/>
        <v>0</v>
      </c>
      <c r="T45" s="77">
        <f t="shared" si="2"/>
        <v>0</v>
      </c>
      <c r="U45" s="74"/>
      <c r="V45" s="23"/>
      <c r="W45" s="24"/>
      <c r="X45" s="25"/>
      <c r="Y45" s="25"/>
      <c r="Z45" s="26" t="str">
        <f t="shared" si="6"/>
        <v/>
      </c>
      <c r="AA45" s="93" t="str">
        <f t="shared" si="7"/>
        <v/>
      </c>
      <c r="AB45" s="72">
        <f t="shared" si="8"/>
        <v>0</v>
      </c>
      <c r="AC45" s="73">
        <f t="shared" si="3"/>
        <v>0</v>
      </c>
      <c r="AD45" s="118"/>
      <c r="AE45" s="29"/>
      <c r="AF45" s="63"/>
      <c r="AG45" s="30"/>
      <c r="AH45" s="61"/>
      <c r="AI45" s="113"/>
      <c r="AJ45" s="31"/>
      <c r="AK45" s="32"/>
      <c r="AL45" s="43" t="str">
        <f>IF(Erros!A27=0,"",Erros!A27)</f>
        <v/>
      </c>
      <c r="AM45" s="60" t="s">
        <v>136</v>
      </c>
      <c r="AN45" s="47" t="str">
        <f t="shared" si="9"/>
        <v>Vazio</v>
      </c>
      <c r="AO45" s="47" t="str">
        <f t="shared" si="10"/>
        <v/>
      </c>
    </row>
    <row r="46" spans="1:41" s="47" customFormat="1" ht="55.5" customHeight="1" x14ac:dyDescent="0.25">
      <c r="A46" s="43" t="str">
        <f>IF(Erros!A28=0,"",Erros!A28)</f>
        <v/>
      </c>
      <c r="B46" s="85" t="str">
        <f t="shared" si="4"/>
        <v/>
      </c>
      <c r="C46" s="168"/>
      <c r="D46" s="169"/>
      <c r="E46" s="173"/>
      <c r="F46" s="174"/>
      <c r="G46" s="175"/>
      <c r="H46" s="21"/>
      <c r="I46" s="28"/>
      <c r="J46" s="28"/>
      <c r="K46" s="27"/>
      <c r="L46" s="21"/>
      <c r="M46" s="67"/>
      <c r="N46" s="22"/>
      <c r="O46" s="22"/>
      <c r="P46" s="22"/>
      <c r="Q46" s="26" t="str">
        <f t="shared" si="5"/>
        <v/>
      </c>
      <c r="R46" s="57" t="str">
        <f t="shared" si="11"/>
        <v/>
      </c>
      <c r="S46" s="76">
        <f t="shared" si="1"/>
        <v>0</v>
      </c>
      <c r="T46" s="77">
        <f t="shared" si="2"/>
        <v>0</v>
      </c>
      <c r="U46" s="74"/>
      <c r="V46" s="23"/>
      <c r="W46" s="24"/>
      <c r="X46" s="25"/>
      <c r="Y46" s="25"/>
      <c r="Z46" s="26" t="str">
        <f t="shared" si="6"/>
        <v/>
      </c>
      <c r="AA46" s="93" t="str">
        <f t="shared" si="7"/>
        <v/>
      </c>
      <c r="AB46" s="72">
        <f t="shared" si="8"/>
        <v>0</v>
      </c>
      <c r="AC46" s="73">
        <f t="shared" si="3"/>
        <v>0</v>
      </c>
      <c r="AD46" s="118"/>
      <c r="AE46" s="29"/>
      <c r="AF46" s="63"/>
      <c r="AG46" s="30"/>
      <c r="AH46" s="61"/>
      <c r="AI46" s="113"/>
      <c r="AJ46" s="31"/>
      <c r="AK46" s="32"/>
      <c r="AL46" s="43" t="str">
        <f>IF(Erros!A28=0,"",Erros!A28)</f>
        <v/>
      </c>
      <c r="AM46" s="60" t="s">
        <v>137</v>
      </c>
      <c r="AN46" s="47" t="str">
        <f t="shared" si="9"/>
        <v>Vazio</v>
      </c>
      <c r="AO46" s="47" t="str">
        <f t="shared" si="10"/>
        <v/>
      </c>
    </row>
    <row r="47" spans="1:41" s="47" customFormat="1" ht="55.5" customHeight="1" x14ac:dyDescent="0.25">
      <c r="A47" s="43" t="str">
        <f>IF(Erros!A29=0,"",Erros!A29)</f>
        <v/>
      </c>
      <c r="B47" s="85" t="str">
        <f t="shared" si="4"/>
        <v/>
      </c>
      <c r="C47" s="168"/>
      <c r="D47" s="169"/>
      <c r="E47" s="173"/>
      <c r="F47" s="174"/>
      <c r="G47" s="175"/>
      <c r="H47" s="21"/>
      <c r="I47" s="30"/>
      <c r="J47" s="28"/>
      <c r="K47" s="27"/>
      <c r="L47" s="21"/>
      <c r="M47" s="67"/>
      <c r="N47" s="22"/>
      <c r="O47" s="22"/>
      <c r="P47" s="22"/>
      <c r="Q47" s="26" t="str">
        <f t="shared" si="5"/>
        <v/>
      </c>
      <c r="R47" s="57" t="str">
        <f t="shared" si="11"/>
        <v/>
      </c>
      <c r="S47" s="76">
        <f t="shared" si="1"/>
        <v>0</v>
      </c>
      <c r="T47" s="77">
        <f t="shared" si="2"/>
        <v>0</v>
      </c>
      <c r="U47" s="74"/>
      <c r="V47" s="23"/>
      <c r="W47" s="24"/>
      <c r="X47" s="25"/>
      <c r="Y47" s="25"/>
      <c r="Z47" s="26" t="str">
        <f t="shared" si="6"/>
        <v/>
      </c>
      <c r="AA47" s="93" t="str">
        <f t="shared" si="7"/>
        <v/>
      </c>
      <c r="AB47" s="72">
        <f t="shared" si="8"/>
        <v>0</v>
      </c>
      <c r="AC47" s="73">
        <f t="shared" si="3"/>
        <v>0</v>
      </c>
      <c r="AD47" s="118"/>
      <c r="AE47" s="29"/>
      <c r="AF47" s="63"/>
      <c r="AG47" s="30"/>
      <c r="AH47" s="61"/>
      <c r="AI47" s="113"/>
      <c r="AJ47" s="31"/>
      <c r="AK47" s="32"/>
      <c r="AL47" s="43" t="str">
        <f>IF(Erros!A29=0,"",Erros!A29)</f>
        <v/>
      </c>
      <c r="AM47" s="60" t="s">
        <v>138</v>
      </c>
      <c r="AN47" s="47" t="str">
        <f t="shared" si="9"/>
        <v>Vazio</v>
      </c>
      <c r="AO47" s="47" t="str">
        <f t="shared" si="10"/>
        <v/>
      </c>
    </row>
    <row r="48" spans="1:41" s="47" customFormat="1" ht="55.5" customHeight="1" x14ac:dyDescent="0.25">
      <c r="A48" s="43" t="str">
        <f>IF(Erros!A30=0,"",Erros!A30)</f>
        <v/>
      </c>
      <c r="B48" s="85" t="str">
        <f t="shared" si="4"/>
        <v/>
      </c>
      <c r="C48" s="168"/>
      <c r="D48" s="169"/>
      <c r="E48" s="173"/>
      <c r="F48" s="174"/>
      <c r="G48" s="175"/>
      <c r="H48" s="21"/>
      <c r="I48" s="30"/>
      <c r="J48" s="28"/>
      <c r="K48" s="27"/>
      <c r="L48" s="21"/>
      <c r="M48" s="67"/>
      <c r="N48" s="22"/>
      <c r="O48" s="22"/>
      <c r="P48" s="22"/>
      <c r="Q48" s="26" t="str">
        <f t="shared" si="5"/>
        <v/>
      </c>
      <c r="R48" s="57" t="str">
        <f t="shared" si="11"/>
        <v/>
      </c>
      <c r="S48" s="76">
        <f t="shared" si="1"/>
        <v>0</v>
      </c>
      <c r="T48" s="77">
        <f t="shared" si="2"/>
        <v>0</v>
      </c>
      <c r="U48" s="74"/>
      <c r="V48" s="23"/>
      <c r="W48" s="24"/>
      <c r="X48" s="25"/>
      <c r="Y48" s="25"/>
      <c r="Z48" s="26" t="str">
        <f t="shared" si="6"/>
        <v/>
      </c>
      <c r="AA48" s="93" t="str">
        <f t="shared" si="7"/>
        <v/>
      </c>
      <c r="AB48" s="72">
        <f t="shared" si="8"/>
        <v>0</v>
      </c>
      <c r="AC48" s="73">
        <f t="shared" si="3"/>
        <v>0</v>
      </c>
      <c r="AD48" s="118"/>
      <c r="AE48" s="29"/>
      <c r="AF48" s="63"/>
      <c r="AG48" s="30"/>
      <c r="AH48" s="61"/>
      <c r="AI48" s="113"/>
      <c r="AJ48" s="31"/>
      <c r="AK48" s="32"/>
      <c r="AL48" s="43" t="str">
        <f>IF(Erros!A30=0,"",Erros!A30)</f>
        <v/>
      </c>
      <c r="AM48" s="60" t="s">
        <v>139</v>
      </c>
      <c r="AN48" s="47" t="str">
        <f t="shared" si="9"/>
        <v>Vazio</v>
      </c>
      <c r="AO48" s="47" t="str">
        <f t="shared" si="10"/>
        <v/>
      </c>
    </row>
    <row r="49" spans="1:41" s="47" customFormat="1" ht="55.5" customHeight="1" thickBot="1" x14ac:dyDescent="0.3">
      <c r="A49" s="43" t="str">
        <f>IF(Erros!A31=0,"",Erros!A31)</f>
        <v/>
      </c>
      <c r="B49" s="85" t="str">
        <f t="shared" si="4"/>
        <v/>
      </c>
      <c r="C49" s="168"/>
      <c r="D49" s="169"/>
      <c r="E49" s="170"/>
      <c r="F49" s="171"/>
      <c r="G49" s="172"/>
      <c r="H49" s="33"/>
      <c r="I49" s="36"/>
      <c r="J49" s="36"/>
      <c r="K49" s="35"/>
      <c r="L49" s="21"/>
      <c r="M49" s="67"/>
      <c r="N49" s="22"/>
      <c r="O49" s="22"/>
      <c r="P49" s="22"/>
      <c r="Q49" s="26" t="str">
        <f t="shared" si="5"/>
        <v/>
      </c>
      <c r="R49" s="57" t="str">
        <f t="shared" si="11"/>
        <v/>
      </c>
      <c r="S49" s="76">
        <f t="shared" si="1"/>
        <v>0</v>
      </c>
      <c r="T49" s="77">
        <f t="shared" si="2"/>
        <v>0</v>
      </c>
      <c r="U49" s="74"/>
      <c r="V49" s="23"/>
      <c r="W49" s="24"/>
      <c r="X49" s="25"/>
      <c r="Y49" s="25"/>
      <c r="Z49" s="26" t="str">
        <f t="shared" si="6"/>
        <v/>
      </c>
      <c r="AA49" s="93" t="str">
        <f t="shared" si="7"/>
        <v/>
      </c>
      <c r="AB49" s="72">
        <f t="shared" si="8"/>
        <v>0</v>
      </c>
      <c r="AC49" s="73">
        <f t="shared" si="3"/>
        <v>0</v>
      </c>
      <c r="AD49" s="118"/>
      <c r="AE49" s="37"/>
      <c r="AF49" s="64"/>
      <c r="AG49" s="38"/>
      <c r="AH49" s="62"/>
      <c r="AI49" s="114"/>
      <c r="AJ49" s="39"/>
      <c r="AK49" s="34"/>
      <c r="AL49" s="43" t="str">
        <f>IF(Erros!A31=0,"",Erros!A31)</f>
        <v/>
      </c>
      <c r="AM49" s="60" t="s">
        <v>140</v>
      </c>
      <c r="AN49" s="47" t="str">
        <f t="shared" si="9"/>
        <v>Vazio</v>
      </c>
      <c r="AO49" s="47" t="str">
        <f t="shared" si="10"/>
        <v/>
      </c>
    </row>
    <row r="50" spans="1:41" ht="15.75" thickBot="1" x14ac:dyDescent="0.3">
      <c r="A50" s="43" t="str">
        <f>IF(SUM(A20:A49)=0,"",SUM(A20:A49))</f>
        <v/>
      </c>
      <c r="B50" s="212" t="s">
        <v>5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4"/>
      <c r="M50" s="68"/>
      <c r="N50" s="11">
        <f>SUM(N20:N49)</f>
        <v>0</v>
      </c>
      <c r="O50" s="11">
        <f>SUM(O20:O49)</f>
        <v>0</v>
      </c>
      <c r="P50" s="11">
        <f>SUM(P20:P49)</f>
        <v>0</v>
      </c>
      <c r="Q50" s="11">
        <f>SUM(Q20:Q49)</f>
        <v>0</v>
      </c>
      <c r="R50" s="58"/>
      <c r="S50" s="78"/>
      <c r="T50" s="4"/>
      <c r="U50" s="75"/>
      <c r="V50" s="4"/>
      <c r="W50" s="10">
        <f>SUM(W20:W49)</f>
        <v>0</v>
      </c>
      <c r="X50" s="11">
        <f>SUM(X20:X49)</f>
        <v>0</v>
      </c>
      <c r="Y50" s="11">
        <f>SUM(Y20:Y49)</f>
        <v>0</v>
      </c>
      <c r="Z50" s="11">
        <f>SUM(Z20:Z49)</f>
        <v>0</v>
      </c>
      <c r="AA50" s="58"/>
      <c r="AB50" s="58"/>
      <c r="AC50" s="58"/>
      <c r="AD50" s="4"/>
      <c r="AE50" s="3"/>
      <c r="AF50" s="3"/>
      <c r="AG50" s="3"/>
      <c r="AH50" s="3"/>
      <c r="AI50" s="3"/>
      <c r="AJ50" s="3"/>
      <c r="AK50" s="59"/>
      <c r="AL50" s="43" t="str">
        <f>IF(SUM(AL20:AL49)=0,"",SUM(AL20:AL49))</f>
        <v/>
      </c>
      <c r="AN50" s="47"/>
      <c r="AO50" s="47"/>
    </row>
    <row r="51" spans="1:41" x14ac:dyDescent="0.25">
      <c r="A51" s="43"/>
      <c r="B51" s="200" t="str">
        <f>IF(OR(C8="",C10="",F8="",F10="",A50&lt;&gt;"",COUNTBLANK(C20:AK49)=960),"O formulário não está em condições de ser submetido pois contém campos de preenchimento obrigatório que estão vazios ou contém erros de preenchimento.",IF(AN51="Vazio","O formulário não está em condições de ser submetido pois não contem qualquer informação referente às aquisições","O formulário está em condições de ser submetido."))</f>
        <v>O formulário não está em condições de ser submetido pois contém campos de preenchimento obrigatório que estão vazios ou contém erros de preenchimento.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43"/>
      <c r="AN51" s="47" t="str">
        <f>IF(COUNTIF(AN20:AN49,"Vazio")=30,"Vazio","Dados")</f>
        <v>Vazio</v>
      </c>
      <c r="AO51" s="47"/>
    </row>
    <row r="52" spans="1:41" ht="20.100000000000001" customHeight="1" x14ac:dyDescent="0.25">
      <c r="B52" s="65"/>
      <c r="C52" s="65"/>
      <c r="D52" s="65"/>
      <c r="E52" s="65"/>
      <c r="F52" s="65"/>
      <c r="AH52" s="181" t="s">
        <v>202</v>
      </c>
      <c r="AI52" s="181"/>
      <c r="AJ52" s="181"/>
      <c r="AK52" s="181"/>
      <c r="AN52" s="47"/>
      <c r="AO52" s="47"/>
    </row>
    <row r="53" spans="1:41" ht="15" hidden="1" customHeight="1" x14ac:dyDescent="0.25"/>
    <row r="54" spans="1:41" ht="15" hidden="1" customHeight="1" x14ac:dyDescent="0.25"/>
    <row r="55" spans="1:41" ht="15" hidden="1" customHeight="1" x14ac:dyDescent="0.25"/>
    <row r="56" spans="1:41" ht="15" hidden="1" customHeight="1" x14ac:dyDescent="0.25"/>
    <row r="57" spans="1:41" ht="15" hidden="1" customHeight="1" x14ac:dyDescent="0.25"/>
    <row r="58" spans="1:41" ht="15" hidden="1" customHeight="1" x14ac:dyDescent="0.25"/>
    <row r="59" spans="1:41" ht="15" hidden="1" customHeight="1" x14ac:dyDescent="0.25"/>
    <row r="60" spans="1:41" ht="15" hidden="1" customHeight="1" x14ac:dyDescent="0.25"/>
    <row r="61" spans="1:41" ht="15" hidden="1" customHeight="1" x14ac:dyDescent="0.25"/>
    <row r="62" spans="1:41" hidden="1" x14ac:dyDescent="0.25"/>
    <row r="63" spans="1:41" hidden="1" x14ac:dyDescent="0.25"/>
    <row r="64" spans="1:4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sheetProtection password="F951" sheet="1" scenarios="1" selectLockedCells="1"/>
  <mergeCells count="112">
    <mergeCell ref="C43:D43"/>
    <mergeCell ref="C46:D46"/>
    <mergeCell ref="C47:D47"/>
    <mergeCell ref="E46:G46"/>
    <mergeCell ref="E40:G40"/>
    <mergeCell ref="E43:G43"/>
    <mergeCell ref="AB18:AC18"/>
    <mergeCell ref="S18:T18"/>
    <mergeCell ref="W18:X18"/>
    <mergeCell ref="N18:O18"/>
    <mergeCell ref="E37:G37"/>
    <mergeCell ref="C37:D37"/>
    <mergeCell ref="E32:G32"/>
    <mergeCell ref="C32:D32"/>
    <mergeCell ref="E31:G31"/>
    <mergeCell ref="C31:D31"/>
    <mergeCell ref="C33:D33"/>
    <mergeCell ref="C36:D36"/>
    <mergeCell ref="C29:D29"/>
    <mergeCell ref="C34:D34"/>
    <mergeCell ref="C35:D35"/>
    <mergeCell ref="C30:D30"/>
    <mergeCell ref="A7:A11"/>
    <mergeCell ref="E28:G28"/>
    <mergeCell ref="E27:G27"/>
    <mergeCell ref="E23:G23"/>
    <mergeCell ref="E25:G25"/>
    <mergeCell ref="E26:G26"/>
    <mergeCell ref="E21:G21"/>
    <mergeCell ref="Q18:Q19"/>
    <mergeCell ref="A16:A19"/>
    <mergeCell ref="M18:M19"/>
    <mergeCell ref="C26:D26"/>
    <mergeCell ref="C27:D27"/>
    <mergeCell ref="C28:D28"/>
    <mergeCell ref="C22:D22"/>
    <mergeCell ref="C23:D23"/>
    <mergeCell ref="C24:D24"/>
    <mergeCell ref="C25:D25"/>
    <mergeCell ref="H16:J17"/>
    <mergeCell ref="AL16:AL19"/>
    <mergeCell ref="C20:D20"/>
    <mergeCell ref="C21:D21"/>
    <mergeCell ref="AN18:AP18"/>
    <mergeCell ref="AN8:AO8"/>
    <mergeCell ref="AH52:AK52"/>
    <mergeCell ref="Y18:Y19"/>
    <mergeCell ref="Z18:Z19"/>
    <mergeCell ref="AJ16:AK18"/>
    <mergeCell ref="AG18:AG19"/>
    <mergeCell ref="AE18:AE19"/>
    <mergeCell ref="AE16:AG17"/>
    <mergeCell ref="AH16:AI18"/>
    <mergeCell ref="AF18:AF19"/>
    <mergeCell ref="B51:AK51"/>
    <mergeCell ref="E22:G22"/>
    <mergeCell ref="E20:G20"/>
    <mergeCell ref="E24:G24"/>
    <mergeCell ref="V18:V19"/>
    <mergeCell ref="AA18:AA19"/>
    <mergeCell ref="L17:V17"/>
    <mergeCell ref="L18:L19"/>
    <mergeCell ref="W17:AA17"/>
    <mergeCell ref="B50:L50"/>
    <mergeCell ref="C49:D49"/>
    <mergeCell ref="C48:D48"/>
    <mergeCell ref="E49:G49"/>
    <mergeCell ref="C40:D40"/>
    <mergeCell ref="C41:D41"/>
    <mergeCell ref="C42:D42"/>
    <mergeCell ref="E48:G48"/>
    <mergeCell ref="E29:G29"/>
    <mergeCell ref="E41:G41"/>
    <mergeCell ref="E30:G30"/>
    <mergeCell ref="E39:G39"/>
    <mergeCell ref="E33:G33"/>
    <mergeCell ref="E34:G34"/>
    <mergeCell ref="E42:G42"/>
    <mergeCell ref="E38:G38"/>
    <mergeCell ref="E45:G45"/>
    <mergeCell ref="E35:G35"/>
    <mergeCell ref="E36:G36"/>
    <mergeCell ref="C38:D38"/>
    <mergeCell ref="C39:D39"/>
    <mergeCell ref="E47:G47"/>
    <mergeCell ref="E44:G44"/>
    <mergeCell ref="C44:D44"/>
    <mergeCell ref="C45:D45"/>
    <mergeCell ref="AL7:AL11"/>
    <mergeCell ref="B1:AK1"/>
    <mergeCell ref="C16:G17"/>
    <mergeCell ref="E18:G19"/>
    <mergeCell ref="H18:H19"/>
    <mergeCell ref="I18:I19"/>
    <mergeCell ref="U18:U19"/>
    <mergeCell ref="B6:AK6"/>
    <mergeCell ref="B2:AK2"/>
    <mergeCell ref="C8:D8"/>
    <mergeCell ref="C10:D10"/>
    <mergeCell ref="B12:AK12"/>
    <mergeCell ref="B14:AK14"/>
    <mergeCell ref="R18:R19"/>
    <mergeCell ref="P18:P19"/>
    <mergeCell ref="AD17:AD19"/>
    <mergeCell ref="L16:AD16"/>
    <mergeCell ref="B16:B19"/>
    <mergeCell ref="H8:AK8"/>
    <mergeCell ref="F10:AK10"/>
    <mergeCell ref="F4:H4"/>
    <mergeCell ref="C18:D19"/>
    <mergeCell ref="J18:J19"/>
    <mergeCell ref="K18:K19"/>
  </mergeCells>
  <phoneticPr fontId="0" type="noConversion"/>
  <conditionalFormatting sqref="A1:A6 A12:A1048576 AL1:AL6 AL12:AL1048576">
    <cfRule type="cellIs" dxfId="22" priority="29" stopIfTrue="1" operator="equal">
      <formula>"»"</formula>
    </cfRule>
  </conditionalFormatting>
  <conditionalFormatting sqref="P20">
    <cfRule type="expression" dxfId="21" priority="28" stopIfTrue="1">
      <formula>P20&gt;5000</formula>
    </cfRule>
  </conditionalFormatting>
  <conditionalFormatting sqref="U20:U49">
    <cfRule type="cellIs" dxfId="20" priority="24" stopIfTrue="1" operator="greaterThan">
      <formula>5000</formula>
    </cfRule>
  </conditionalFormatting>
  <conditionalFormatting sqref="W20:W49">
    <cfRule type="expression" dxfId="19" priority="55" stopIfTrue="1">
      <formula>$C20="Avença"</formula>
    </cfRule>
  </conditionalFormatting>
  <conditionalFormatting sqref="Y20:Y49">
    <cfRule type="cellIs" dxfId="18" priority="66" stopIfTrue="1" operator="greaterThan">
      <formula>5000</formula>
    </cfRule>
    <cfRule type="expression" dxfId="17" priority="67" stopIfTrue="1">
      <formula>$C20="Avença"</formula>
    </cfRule>
  </conditionalFormatting>
  <conditionalFormatting sqref="X20:X49">
    <cfRule type="expression" dxfId="16" priority="20" stopIfTrue="1">
      <formula>$C20="Avença"</formula>
    </cfRule>
  </conditionalFormatting>
  <conditionalFormatting sqref="M20:M49">
    <cfRule type="expression" dxfId="15" priority="16" stopIfTrue="1">
      <formula>L20&lt;&gt;""</formula>
    </cfRule>
  </conditionalFormatting>
  <conditionalFormatting sqref="A7:A11">
    <cfRule type="cellIs" dxfId="14" priority="15" stopIfTrue="1" operator="equal">
      <formula>"»"</formula>
    </cfRule>
  </conditionalFormatting>
  <conditionalFormatting sqref="A7:A11">
    <cfRule type="expression" dxfId="13" priority="14">
      <formula>$B$51="O formulário está em condições de ser submetido."</formula>
    </cfRule>
  </conditionalFormatting>
  <conditionalFormatting sqref="R20:R49">
    <cfRule type="expression" dxfId="12" priority="13">
      <formula>R20&lt;T20</formula>
    </cfRule>
  </conditionalFormatting>
  <conditionalFormatting sqref="AA20:AA49">
    <cfRule type="expression" dxfId="11" priority="12">
      <formula>AA20&lt;AC20</formula>
    </cfRule>
  </conditionalFormatting>
  <conditionalFormatting sqref="E20:G49">
    <cfRule type="expression" dxfId="10" priority="9">
      <formula>C20="Outras aquisições de serviços"</formula>
    </cfRule>
  </conditionalFormatting>
  <conditionalFormatting sqref="AL7:AL11">
    <cfRule type="cellIs" dxfId="9" priority="4" stopIfTrue="1" operator="equal">
      <formula>"»"</formula>
    </cfRule>
  </conditionalFormatting>
  <conditionalFormatting sqref="AL7:AL11">
    <cfRule type="expression" dxfId="8" priority="3">
      <formula>$B$51="O formulário está em condições de ser submetido."</formula>
    </cfRule>
  </conditionalFormatting>
  <conditionalFormatting sqref="B51:AK51">
    <cfRule type="cellIs" dxfId="7" priority="1" operator="equal">
      <formula>"O formulário está em condições de ser submetido."</formula>
    </cfRule>
  </conditionalFormatting>
  <dataValidations count="20">
    <dataValidation type="date" operator="greaterThan" allowBlank="1" showInputMessage="1" showErrorMessage="1" promptTitle="Data" prompt="Insira uma data válida" sqref="F4">
      <formula1>1</formula1>
    </dataValidation>
    <dataValidation type="textLength" operator="equal" allowBlank="1" showInputMessage="1" showErrorMessage="1" errorTitle="Formato do nº de processo" error="O Nº de processo tem que ter obrigatoriamente 4 dígitos._x000a_Exemplo:  0001" sqref="C4">
      <formula1>4</formula1>
    </dataValidation>
    <dataValidation type="whole" allowBlank="1" showInputMessage="1" showErrorMessage="1" errorTitle="NIPC/NIF" error="O NIPC ou NIF tem que ter obrigatoriamente 9 algarismos._x000a_Exemplo:  999999999" sqref="AF20:AF49 C10:D10">
      <formula1>100000000</formula1>
      <formula2>999999999</formula2>
    </dataValidation>
    <dataValidation type="list" allowBlank="1" showInputMessage="1" showErrorMessage="1" error="O valor introduzido não é válido._x000a__x000a_Selecione um dos valores da lista apresentada._x000a_" sqref="AH20:AH49 AJ20:AJ49">
      <formula1>"Sim,Não"</formula1>
    </dataValidation>
    <dataValidation type="decimal" errorStyle="warning" operator="lessThanOrEqual" allowBlank="1" showInputMessage="1" showErrorMessage="1" error="Tratando-se de parecer genérico, o valor não pode ser superior a 5.000,00€ anuais. Insira um valor numérico." prompt="Tratando-se de parecer genérico, o valor não pode ser superior a 5.000,00€ anuais." sqref="U20:U49 Y20:Y49">
      <formula1>5000</formula1>
    </dataValidation>
    <dataValidation type="whole" allowBlank="1" showInputMessage="1" showErrorMessage="1" errorTitle="Código SIOE" error="O código SIOE tem que ter obrigatoriamente 9 algarismos._x000a_Exemplo:  011111111" sqref="C8:D8">
      <formula1>10000000</formula1>
      <formula2>999999999</formula2>
    </dataValidation>
    <dataValidation type="textLength" operator="lessThanOrEqual" allowBlank="1" showInputMessage="1" showErrorMessage="1" sqref="E20:G49">
      <formula1>255</formula1>
    </dataValidation>
    <dataValidation type="textLength" operator="lessThanOrEqual" allowBlank="1" showInputMessage="1" showErrorMessage="1" sqref="AE20:AE49">
      <formula1>100</formula1>
    </dataValidation>
    <dataValidation type="decimal" operator="greaterThanOrEqual" allowBlank="1" showInputMessage="1" showErrorMessage="1" errorTitle="Valor em Euros" error="Insira um valor numérico." sqref="N20:O49 W20:X49">
      <formula1>0</formula1>
    </dataValidation>
    <dataValidation type="decimal" errorStyle="warning" operator="lessThanOrEqual" allowBlank="1" showInputMessage="1" showErrorMessage="1" error="Tratando-se de parecer genérico, o valor não pode ser superior a 5.000,00€ anuais._x000a_Insira um valor numérico." prompt="Tratando-se de parecer genérico, o valor não pode ser superior a 5.000,00€ anuais." sqref="P20:P49">
      <formula1>5000</formula1>
    </dataValidation>
    <dataValidation type="decimal" operator="greaterThanOrEqual" allowBlank="1" showInputMessage="1" showErrorMessage="1" error="Insira um valor numérico." sqref="V20:V49">
      <formula1>-999999999999</formula1>
    </dataValidation>
    <dataValidation type="decimal" operator="greaterThanOrEqual" allowBlank="1" showInputMessage="1" showErrorMessage="1" error="Insira um valor numérico." sqref="AB20:AB49">
      <formula1>-9999999999999</formula1>
    </dataValidation>
    <dataValidation type="decimal" operator="greaterThan" allowBlank="1" showInputMessage="1" showErrorMessage="1" error="Insira um valor numérico." sqref="Z20:Z49">
      <formula1>-999999999999</formula1>
    </dataValidation>
    <dataValidation type="decimal" operator="greaterThanOrEqual" allowBlank="1" showInputMessage="1" showErrorMessage="1" error="Insira um valor numérico." sqref="K20:K49">
      <formula1>0</formula1>
    </dataValidation>
    <dataValidation type="list" allowBlank="1" showInputMessage="1" showErrorMessage="1" sqref="H20:H49">
      <formula1>TipoAtividade</formula1>
    </dataValidation>
    <dataValidation type="list" allowBlank="1" showInputMessage="1" showErrorMessage="1" sqref="I20:I49">
      <formula1>AreaAtividade</formula1>
    </dataValidation>
    <dataValidation type="list" allowBlank="1" showInputMessage="1" showErrorMessage="1" sqref="L20:L49">
      <formula1>TipoProcedimento</formula1>
    </dataValidation>
    <dataValidation type="list" allowBlank="1" showInputMessage="1" showErrorMessage="1" sqref="AG20:AG49">
      <formula1>TipoEntidade</formula1>
    </dataValidation>
    <dataValidation type="list" allowBlank="1" showInputMessage="1" showErrorMessage="1" sqref="F8">
      <formula1>AbrevMinisterios</formula1>
    </dataValidation>
    <dataValidation type="list" allowBlank="1" showInputMessage="1" showErrorMessage="1" sqref="C20:D49">
      <formula1>ModalidadeContratual</formula1>
    </dataValidation>
  </dataValidations>
  <hyperlinks>
    <hyperlink ref="A16:A19" location="Erros!A1" display="Erros!A1"/>
    <hyperlink ref="AL16:AL19" location="Erros!A1" display="Erros!A1"/>
  </hyperlinks>
  <printOptions horizontalCentered="1"/>
  <pageMargins left="0.39370078740157483" right="0.39370078740157483" top="0.39370078740157483" bottom="0.39370078740157483" header="0.31496062992125984" footer="0.31496062992125984"/>
  <pageSetup paperSize="8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O valor introduzido não é válido._x000a__x000a_Selecione um dos valores da lista apresentada._x000a_">
          <x14:formula1>
            <xm:f>Dados!$Q$2:$Q$4</xm:f>
          </x14:formula1>
          <xm:sqref>AG20:AG49</xm:sqref>
        </x14:dataValidation>
        <x14:dataValidation type="list" allowBlank="1" showInputMessage="1" showErrorMessage="1" error="O valor introduzido não é válido._x000a__x000a_Selecione um dos valores da lista apresentada._x000a_">
          <x14:formula1>
            <xm:f>Dados!$E$2:$E$4</xm:f>
          </x14:formula1>
          <xm:sqref>H20:H49</xm:sqref>
        </x14:dataValidation>
        <x14:dataValidation type="list" allowBlank="1" showInputMessage="1" showErrorMessage="1" error="O valor introduzido não é válido._x000a__x000a_Selecione um dos valores da lista apresentada._x000a_">
          <x14:formula1>
            <xm:f>Dados!$H$2:$H$21</xm:f>
          </x14:formula1>
          <xm:sqref>I20:I49</xm:sqref>
        </x14:dataValidation>
        <x14:dataValidation type="list" allowBlank="1" showInputMessage="1" showErrorMessage="1" error="O valor introduzido não é válido._x000a__x000a_Selecione um dos valores da lista apresentada._x000a_">
          <x14:formula1>
            <xm:f>Dados!$N$2:$N$3</xm:f>
          </x14:formula1>
          <xm:sqref>L20:L49</xm:sqref>
        </x14:dataValidation>
        <x14:dataValidation type="list" allowBlank="1" showInputMessage="1" showErrorMessage="1">
          <x14:formula1>
            <xm:f>Dados!$AA$2:$AA$30</xm:f>
          </x14:formula1>
          <xm:sqref>L8:U8 H8:I8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AG30"/>
  <sheetViews>
    <sheetView workbookViewId="0"/>
  </sheetViews>
  <sheetFormatPr defaultRowHeight="12.75" x14ac:dyDescent="0.2"/>
  <cols>
    <col min="1" max="1" width="4.7109375" style="12" customWidth="1"/>
    <col min="2" max="2" width="25.140625" style="12" bestFit="1" customWidth="1"/>
    <col min="3" max="4" width="4.7109375" style="12" customWidth="1"/>
    <col min="5" max="5" width="21.7109375" style="12" bestFit="1" customWidth="1"/>
    <col min="6" max="7" width="4.7109375" style="12" customWidth="1"/>
    <col min="8" max="8" width="33.85546875" style="12" bestFit="1" customWidth="1"/>
    <col min="9" max="10" width="4.7109375" style="12" customWidth="1"/>
    <col min="11" max="11" width="36.85546875" style="12" bestFit="1" customWidth="1"/>
    <col min="12" max="13" width="4.7109375" style="12" customWidth="1"/>
    <col min="14" max="14" width="21.85546875" style="12" bestFit="1" customWidth="1"/>
    <col min="15" max="16" width="4.7109375" style="12" customWidth="1"/>
    <col min="17" max="17" width="18.42578125" style="12" bestFit="1" customWidth="1"/>
    <col min="18" max="19" width="4.7109375" style="12" customWidth="1"/>
    <col min="20" max="20" width="62.42578125" style="12" bestFit="1" customWidth="1"/>
    <col min="21" max="22" width="4.7109375" style="12" customWidth="1"/>
    <col min="23" max="23" width="35.7109375" style="12" customWidth="1"/>
    <col min="24" max="25" width="4.7109375" style="12" customWidth="1"/>
    <col min="26" max="26" width="20.140625" style="12" bestFit="1" customWidth="1"/>
    <col min="27" max="27" width="140.42578125" style="12" bestFit="1" customWidth="1"/>
    <col min="28" max="28" width="4.7109375" style="12" customWidth="1"/>
    <col min="29" max="29" width="4.7109375" style="19" customWidth="1"/>
    <col min="30" max="30" width="146.28515625" style="19" bestFit="1" customWidth="1"/>
    <col min="31" max="32" width="4.7109375" style="12" customWidth="1"/>
    <col min="33" max="33" width="9.85546875" style="12" bestFit="1" customWidth="1"/>
    <col min="34" max="16384" width="9.140625" style="12"/>
  </cols>
  <sheetData>
    <row r="1" spans="1:33" x14ac:dyDescent="0.2">
      <c r="A1" s="13" t="s">
        <v>36</v>
      </c>
      <c r="B1" s="13"/>
      <c r="D1" s="13" t="s">
        <v>39</v>
      </c>
      <c r="G1" s="13" t="s">
        <v>40</v>
      </c>
      <c r="H1" s="13"/>
      <c r="J1" s="14" t="s">
        <v>35</v>
      </c>
      <c r="M1" s="14" t="s">
        <v>4</v>
      </c>
      <c r="P1" s="14" t="s">
        <v>4</v>
      </c>
      <c r="S1" s="14" t="s">
        <v>58</v>
      </c>
      <c r="V1" s="14" t="s">
        <v>34</v>
      </c>
      <c r="Y1" s="12" t="s">
        <v>59</v>
      </c>
      <c r="AC1" s="19" t="s">
        <v>91</v>
      </c>
      <c r="AF1" s="12" t="s">
        <v>99</v>
      </c>
    </row>
    <row r="2" spans="1:33" x14ac:dyDescent="0.2">
      <c r="A2" s="13"/>
      <c r="B2" s="13" t="s">
        <v>6</v>
      </c>
      <c r="E2" s="13" t="s">
        <v>145</v>
      </c>
      <c r="G2" s="13"/>
      <c r="H2" s="13" t="s">
        <v>29</v>
      </c>
      <c r="I2" s="15"/>
      <c r="K2" s="14" t="s">
        <v>45</v>
      </c>
      <c r="N2" s="14" t="s">
        <v>41</v>
      </c>
      <c r="Q2" s="14" t="s">
        <v>42</v>
      </c>
      <c r="T2" s="16" t="s">
        <v>89</v>
      </c>
      <c r="W2" s="14" t="s">
        <v>30</v>
      </c>
      <c r="Z2" s="12" t="s">
        <v>60</v>
      </c>
      <c r="AA2" s="12" t="s">
        <v>60</v>
      </c>
      <c r="AD2" s="19" t="s">
        <v>103</v>
      </c>
      <c r="AG2" s="12" t="s">
        <v>100</v>
      </c>
    </row>
    <row r="3" spans="1:33" ht="15" x14ac:dyDescent="0.25">
      <c r="A3" s="13"/>
      <c r="B3" s="13" t="s">
        <v>7</v>
      </c>
      <c r="E3" s="13" t="s">
        <v>33</v>
      </c>
      <c r="G3" s="13"/>
      <c r="H3" s="13" t="s">
        <v>32</v>
      </c>
      <c r="I3" s="15"/>
      <c r="K3" s="14" t="s">
        <v>31</v>
      </c>
      <c r="N3" s="14" t="s">
        <v>43</v>
      </c>
      <c r="Q3" s="14" t="s">
        <v>27</v>
      </c>
      <c r="T3" s="14" t="s">
        <v>48</v>
      </c>
      <c r="W3" s="14" t="s">
        <v>26</v>
      </c>
      <c r="Z3" t="s">
        <v>61</v>
      </c>
      <c r="AA3" t="s">
        <v>62</v>
      </c>
      <c r="AD3" s="19" t="s">
        <v>102</v>
      </c>
      <c r="AG3" s="12" t="s">
        <v>101</v>
      </c>
    </row>
    <row r="4" spans="1:33" ht="15" x14ac:dyDescent="0.25">
      <c r="A4" s="13"/>
      <c r="B4" s="13" t="s">
        <v>187</v>
      </c>
      <c r="E4" s="13" t="s">
        <v>19</v>
      </c>
      <c r="G4" s="13"/>
      <c r="H4" s="13" t="s">
        <v>44</v>
      </c>
      <c r="I4" s="15"/>
      <c r="K4" s="14" t="s">
        <v>28</v>
      </c>
      <c r="Q4" s="14" t="s">
        <v>25</v>
      </c>
      <c r="T4" s="12" t="s">
        <v>49</v>
      </c>
      <c r="Z4" t="s">
        <v>147</v>
      </c>
      <c r="AA4" t="s">
        <v>148</v>
      </c>
    </row>
    <row r="5" spans="1:33" ht="15" x14ac:dyDescent="0.25">
      <c r="A5" s="13"/>
      <c r="H5" s="12" t="s">
        <v>24</v>
      </c>
      <c r="I5" s="15"/>
      <c r="K5" s="14"/>
      <c r="Q5" s="14"/>
      <c r="Z5" t="s">
        <v>149</v>
      </c>
      <c r="AA5" t="s">
        <v>150</v>
      </c>
    </row>
    <row r="6" spans="1:33" ht="15" x14ac:dyDescent="0.25">
      <c r="A6" s="13"/>
      <c r="G6" s="13"/>
      <c r="H6" s="13" t="s">
        <v>23</v>
      </c>
      <c r="I6" s="15"/>
      <c r="K6" s="14"/>
      <c r="Q6" s="14"/>
      <c r="Z6" t="s">
        <v>151</v>
      </c>
      <c r="AA6" t="s">
        <v>152</v>
      </c>
    </row>
    <row r="7" spans="1:33" ht="15" x14ac:dyDescent="0.25">
      <c r="A7" s="13"/>
      <c r="F7" s="13"/>
      <c r="G7" s="13"/>
      <c r="H7" s="13" t="s">
        <v>22</v>
      </c>
      <c r="I7" s="15"/>
      <c r="K7" s="14"/>
      <c r="Q7" s="14"/>
      <c r="Z7" t="s">
        <v>153</v>
      </c>
      <c r="AA7" t="s">
        <v>154</v>
      </c>
    </row>
    <row r="8" spans="1:33" ht="15" x14ac:dyDescent="0.25">
      <c r="C8" s="13"/>
      <c r="F8" s="13"/>
      <c r="G8" s="13"/>
      <c r="H8" s="13" t="s">
        <v>21</v>
      </c>
      <c r="I8" s="17"/>
      <c r="K8" s="14"/>
      <c r="Q8" s="14"/>
      <c r="Z8" t="s">
        <v>63</v>
      </c>
      <c r="AA8" t="s">
        <v>64</v>
      </c>
    </row>
    <row r="9" spans="1:33" ht="15" x14ac:dyDescent="0.25">
      <c r="C9" s="13"/>
      <c r="F9" s="13"/>
      <c r="G9" s="13"/>
      <c r="H9" s="13" t="s">
        <v>20</v>
      </c>
      <c r="I9" s="15"/>
      <c r="K9" s="14"/>
      <c r="Z9" t="s">
        <v>155</v>
      </c>
      <c r="AA9" t="s">
        <v>156</v>
      </c>
    </row>
    <row r="10" spans="1:33" ht="15" x14ac:dyDescent="0.25">
      <c r="C10" s="13"/>
      <c r="F10" s="13"/>
      <c r="G10" s="13"/>
      <c r="H10" s="13" t="s">
        <v>18</v>
      </c>
      <c r="I10" s="15"/>
      <c r="Z10" t="s">
        <v>157</v>
      </c>
      <c r="AA10" t="s">
        <v>158</v>
      </c>
    </row>
    <row r="11" spans="1:33" ht="15" x14ac:dyDescent="0.25">
      <c r="C11" s="13"/>
      <c r="F11" s="13"/>
      <c r="G11" s="13"/>
      <c r="H11" s="13" t="s">
        <v>17</v>
      </c>
      <c r="I11" s="15"/>
      <c r="Z11" t="s">
        <v>159</v>
      </c>
      <c r="AA11" t="s">
        <v>160</v>
      </c>
    </row>
    <row r="12" spans="1:33" ht="15" x14ac:dyDescent="0.25">
      <c r="C12" s="13"/>
      <c r="F12" s="13"/>
      <c r="G12" s="13"/>
      <c r="H12" s="13" t="s">
        <v>16</v>
      </c>
      <c r="I12" s="15"/>
      <c r="Z12" t="s">
        <v>161</v>
      </c>
      <c r="AA12" t="s">
        <v>162</v>
      </c>
    </row>
    <row r="13" spans="1:33" ht="15" x14ac:dyDescent="0.25">
      <c r="C13" s="13"/>
      <c r="F13" s="13"/>
      <c r="G13" s="13"/>
      <c r="H13" s="13" t="s">
        <v>15</v>
      </c>
      <c r="I13" s="15"/>
      <c r="Z13" t="s">
        <v>65</v>
      </c>
      <c r="AA13" t="s">
        <v>66</v>
      </c>
    </row>
    <row r="14" spans="1:33" ht="15" x14ac:dyDescent="0.25">
      <c r="C14" s="13"/>
      <c r="F14" s="13"/>
      <c r="G14" s="13"/>
      <c r="H14" s="13" t="s">
        <v>14</v>
      </c>
      <c r="I14" s="15"/>
      <c r="Z14" t="s">
        <v>163</v>
      </c>
      <c r="AA14" t="s">
        <v>164</v>
      </c>
    </row>
    <row r="15" spans="1:33" ht="15" x14ac:dyDescent="0.25">
      <c r="C15" s="13"/>
      <c r="F15" s="13"/>
      <c r="G15" s="13"/>
      <c r="H15" s="18" t="s">
        <v>55</v>
      </c>
      <c r="I15" s="15"/>
      <c r="Z15" t="s">
        <v>67</v>
      </c>
      <c r="AA15" t="s">
        <v>68</v>
      </c>
    </row>
    <row r="16" spans="1:33" ht="15" x14ac:dyDescent="0.25">
      <c r="C16" s="13"/>
      <c r="F16" s="13"/>
      <c r="G16" s="13"/>
      <c r="H16" s="13" t="s">
        <v>13</v>
      </c>
      <c r="I16" s="17"/>
      <c r="Z16" t="s">
        <v>73</v>
      </c>
      <c r="AA16" t="s">
        <v>74</v>
      </c>
    </row>
    <row r="17" spans="3:27" ht="15" x14ac:dyDescent="0.25">
      <c r="C17" s="13"/>
      <c r="F17" s="13"/>
      <c r="G17" s="13"/>
      <c r="H17" s="13" t="s">
        <v>12</v>
      </c>
      <c r="I17" s="15"/>
      <c r="Z17" t="s">
        <v>69</v>
      </c>
      <c r="AA17" t="s">
        <v>70</v>
      </c>
    </row>
    <row r="18" spans="3:27" ht="15" x14ac:dyDescent="0.25">
      <c r="C18" s="13"/>
      <c r="F18" s="13"/>
      <c r="H18" s="13" t="s">
        <v>11</v>
      </c>
      <c r="I18" s="15"/>
      <c r="Z18" t="s">
        <v>165</v>
      </c>
      <c r="AA18" t="s">
        <v>166</v>
      </c>
    </row>
    <row r="19" spans="3:27" ht="15" x14ac:dyDescent="0.25">
      <c r="C19" s="13"/>
      <c r="F19" s="13"/>
      <c r="G19" s="13"/>
      <c r="H19" s="13" t="s">
        <v>10</v>
      </c>
      <c r="I19" s="15"/>
      <c r="Z19" t="s">
        <v>75</v>
      </c>
      <c r="AA19" t="s">
        <v>76</v>
      </c>
    </row>
    <row r="20" spans="3:27" ht="15" x14ac:dyDescent="0.25">
      <c r="C20" s="13"/>
      <c r="F20" s="13"/>
      <c r="H20" s="13" t="s">
        <v>9</v>
      </c>
      <c r="I20" s="15"/>
      <c r="Z20" t="s">
        <v>71</v>
      </c>
      <c r="AA20" t="s">
        <v>72</v>
      </c>
    </row>
    <row r="21" spans="3:27" ht="15" x14ac:dyDescent="0.25">
      <c r="C21" s="13"/>
      <c r="F21" s="13"/>
      <c r="G21" s="13"/>
      <c r="H21" s="12" t="s">
        <v>8</v>
      </c>
      <c r="Z21" t="s">
        <v>167</v>
      </c>
      <c r="AA21" t="s">
        <v>168</v>
      </c>
    </row>
    <row r="22" spans="3:27" ht="15" x14ac:dyDescent="0.25">
      <c r="C22" s="13"/>
      <c r="F22" s="13"/>
      <c r="G22" s="13"/>
      <c r="Z22" t="s">
        <v>169</v>
      </c>
      <c r="AA22" t="s">
        <v>170</v>
      </c>
    </row>
    <row r="23" spans="3:27" ht="15" x14ac:dyDescent="0.25">
      <c r="C23" s="13"/>
      <c r="F23" s="13"/>
      <c r="G23" s="13"/>
      <c r="Z23" t="s">
        <v>171</v>
      </c>
      <c r="AA23" t="s">
        <v>172</v>
      </c>
    </row>
    <row r="24" spans="3:27" ht="15" x14ac:dyDescent="0.25">
      <c r="Z24" t="s">
        <v>173</v>
      </c>
      <c r="AA24" t="s">
        <v>174</v>
      </c>
    </row>
    <row r="25" spans="3:27" ht="15" x14ac:dyDescent="0.25">
      <c r="Z25" t="s">
        <v>175</v>
      </c>
      <c r="AA25" t="s">
        <v>176</v>
      </c>
    </row>
    <row r="26" spans="3:27" ht="15" x14ac:dyDescent="0.25">
      <c r="Z26" t="s">
        <v>177</v>
      </c>
      <c r="AA26" t="s">
        <v>178</v>
      </c>
    </row>
    <row r="27" spans="3:27" ht="15" x14ac:dyDescent="0.25">
      <c r="Z27" s="12" t="s">
        <v>77</v>
      </c>
      <c r="AA27" t="s">
        <v>78</v>
      </c>
    </row>
    <row r="28" spans="3:27" ht="15" x14ac:dyDescent="0.25">
      <c r="Z28" t="s">
        <v>79</v>
      </c>
      <c r="AA28" t="s">
        <v>80</v>
      </c>
    </row>
    <row r="29" spans="3:27" ht="15" x14ac:dyDescent="0.25">
      <c r="Z29" t="s">
        <v>179</v>
      </c>
      <c r="AA29" t="s">
        <v>180</v>
      </c>
    </row>
    <row r="30" spans="3:27" ht="15" x14ac:dyDescent="0.25">
      <c r="Z30" t="s">
        <v>181</v>
      </c>
      <c r="AA30" t="s">
        <v>182</v>
      </c>
    </row>
  </sheetData>
  <sheetProtection password="F951" sheet="1" objects="1" scenarios="1"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Q31"/>
  <sheetViews>
    <sheetView workbookViewId="0">
      <selection activeCell="E2" sqref="E2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14.7109375" bestFit="1" customWidth="1"/>
    <col min="5" max="5" width="28.7109375" bestFit="1" customWidth="1"/>
    <col min="6" max="6" width="2" bestFit="1" customWidth="1"/>
    <col min="7" max="7" width="36.85546875" bestFit="1" customWidth="1"/>
    <col min="8" max="8" width="2" bestFit="1" customWidth="1"/>
    <col min="9" max="9" width="34" customWidth="1"/>
    <col min="10" max="10" width="2" bestFit="1" customWidth="1"/>
    <col min="11" max="11" width="36.85546875" bestFit="1" customWidth="1"/>
    <col min="12" max="12" width="2" bestFit="1" customWidth="1"/>
    <col min="13" max="13" width="35.5703125" bestFit="1" customWidth="1"/>
    <col min="14" max="14" width="2" bestFit="1" customWidth="1"/>
    <col min="15" max="15" width="37.42578125" bestFit="1" customWidth="1"/>
    <col min="16" max="16" width="2" customWidth="1"/>
    <col min="17" max="17" width="46.7109375" bestFit="1" customWidth="1"/>
  </cols>
  <sheetData>
    <row r="1" spans="1:17" x14ac:dyDescent="0.25">
      <c r="A1" t="s">
        <v>110</v>
      </c>
      <c r="B1" t="s">
        <v>195</v>
      </c>
      <c r="C1" t="s">
        <v>109</v>
      </c>
      <c r="D1" s="83"/>
      <c r="E1" s="83" t="s">
        <v>203</v>
      </c>
      <c r="G1" s="83" t="s">
        <v>104</v>
      </c>
      <c r="H1" s="83"/>
      <c r="I1" s="83" t="s">
        <v>105</v>
      </c>
      <c r="J1" s="83"/>
      <c r="K1" s="83" t="s">
        <v>106</v>
      </c>
      <c r="L1" s="83"/>
      <c r="M1" s="83" t="s">
        <v>107</v>
      </c>
      <c r="N1" s="83"/>
      <c r="O1" s="83" t="s">
        <v>108</v>
      </c>
      <c r="P1" s="83"/>
      <c r="Q1" s="83" t="s">
        <v>143</v>
      </c>
    </row>
    <row r="2" spans="1:17" x14ac:dyDescent="0.25">
      <c r="A2">
        <f>SUM(D2:Q2)</f>
        <v>0</v>
      </c>
      <c r="B2" s="84" t="str">
        <f>IF(A2&gt;0,ROW('Comunicação de contratos'!B20),"")</f>
        <v/>
      </c>
      <c r="C2" t="str">
        <f>'Comunicação de contratos'!B20</f>
        <v/>
      </c>
      <c r="D2">
        <f>IF(E2="",0,1)</f>
        <v>0</v>
      </c>
      <c r="E2" t="str">
        <f>IF('Comunicação de contratos'!AO20="Incompleto","Existem campos por preencher","")</f>
        <v/>
      </c>
      <c r="F2">
        <f>IF(G2="",0,1)</f>
        <v>0</v>
      </c>
      <c r="G2" t="str">
        <f>IF(AND('Comunicação de contratos'!C20="Outras prestações de serviços",'Comunicação de contratos'!E20=""),"Modalidade Contratual não identificada","")</f>
        <v/>
      </c>
      <c r="H2">
        <f>IF(I2="",0,1)</f>
        <v>0</v>
      </c>
      <c r="I2" t="str">
        <f>IF('Comunicação de contratos'!P20&gt;5000,"O valor global é superior a 5 000,00€","")</f>
        <v/>
      </c>
      <c r="J2">
        <f>IF(K2="",0,1)</f>
        <v>0</v>
      </c>
      <c r="K2" t="str">
        <f>IF('Comunicação de contratos'!P20&lt;=1500,"",IF('Comunicação de contratos'!R20&lt;'Comunicação de contratos'!T20,"Redução global não foi verificada",""))</f>
        <v/>
      </c>
      <c r="L2">
        <f>IF(M2="",0,1)</f>
        <v>0</v>
      </c>
      <c r="M2" t="str">
        <f>IF('Comunicação de contratos'!Y20&gt;5000,"O valor Mensal é superior a 5 000,00€","")</f>
        <v/>
      </c>
      <c r="N2">
        <f>IF(O2="",0,1)</f>
        <v>0</v>
      </c>
      <c r="O2" t="str">
        <f>IF('Comunicação de contratos'!Y20&lt;=1500,"",IF('Comunicação de contratos'!AA20&lt;'Comunicação de contratos'!AC20,"Redução mensal não verificada",""))</f>
        <v/>
      </c>
      <c r="P2">
        <f>IF(Q2="",0,1)</f>
        <v>0</v>
      </c>
      <c r="Q2" t="str">
        <f>IF('Comunicação de contratos'!U20&gt;5000,"O valor total anual prestador é superior a 5 000,00€","")</f>
        <v/>
      </c>
    </row>
    <row r="3" spans="1:17" x14ac:dyDescent="0.25">
      <c r="A3">
        <f t="shared" ref="A3:A31" si="0">SUM(D3:Q3)</f>
        <v>0</v>
      </c>
      <c r="B3" s="84" t="str">
        <f>IF(A3&gt;0,ROW('Comunicação de contratos'!B21),"")</f>
        <v/>
      </c>
      <c r="C3" t="str">
        <f>'Comunicação de contratos'!B21</f>
        <v/>
      </c>
      <c r="D3">
        <f t="shared" ref="D3:D31" si="1">IF(E3="",0,1)</f>
        <v>0</v>
      </c>
      <c r="E3" t="str">
        <f>IF('Comunicação de contratos'!AO21="Incompleto","Existem campos por preencher","")</f>
        <v/>
      </c>
      <c r="F3">
        <f t="shared" ref="F3:F31" si="2">IF(G3="",0,1)</f>
        <v>0</v>
      </c>
      <c r="G3" t="str">
        <f>IF(AND('Comunicação de contratos'!C21="Outras prestações de serviços",'Comunicação de contratos'!E21=""),"Modalidade Contratual não identificada","")</f>
        <v/>
      </c>
      <c r="H3">
        <f t="shared" ref="H3:H31" si="3">IF(I3="",0,1)</f>
        <v>0</v>
      </c>
      <c r="I3" t="str">
        <f>IF('Comunicação de contratos'!P21&gt;5000,"O valor global é superior a 5 000,00€","")</f>
        <v/>
      </c>
      <c r="J3">
        <f t="shared" ref="J3:J31" si="4">IF(K3="",0,1)</f>
        <v>0</v>
      </c>
      <c r="K3" t="str">
        <f>IF('Comunicação de contratos'!P21&lt;=1500,"",IF('Comunicação de contratos'!R21&lt;'Comunicação de contratos'!T21,"Redução global não foi verificada",""))</f>
        <v/>
      </c>
      <c r="L3">
        <f t="shared" ref="L3:L31" si="5">IF(M3="",0,1)</f>
        <v>0</v>
      </c>
      <c r="M3" t="str">
        <f>IF('Comunicação de contratos'!Y21&gt;5000,"O valor Mensal é superior a 5 000,00€","")</f>
        <v/>
      </c>
      <c r="N3">
        <f t="shared" ref="N3:N31" si="6">IF(O3="",0,1)</f>
        <v>0</v>
      </c>
      <c r="O3" t="str">
        <f>IF('Comunicação de contratos'!Y21&lt;=1500,"",IF('Comunicação de contratos'!AA21&lt;'Comunicação de contratos'!AC21,"Redução mensal não verificada",""))</f>
        <v/>
      </c>
      <c r="P3">
        <f t="shared" ref="P3:P31" si="7">IF(Q3="",0,1)</f>
        <v>0</v>
      </c>
      <c r="Q3" t="str">
        <f>IF('Comunicação de contratos'!U21&gt;5000,"O valor total anual prestador é superior a 5 000,00€","")</f>
        <v/>
      </c>
    </row>
    <row r="4" spans="1:17" x14ac:dyDescent="0.25">
      <c r="A4">
        <f t="shared" si="0"/>
        <v>0</v>
      </c>
      <c r="B4" s="84" t="str">
        <f>IF(A4&gt;0,ROW('Comunicação de contratos'!B22),"")</f>
        <v/>
      </c>
      <c r="C4" t="str">
        <f>'Comunicação de contratos'!B22</f>
        <v/>
      </c>
      <c r="D4">
        <f t="shared" si="1"/>
        <v>0</v>
      </c>
      <c r="E4" t="str">
        <f>IF('Comunicação de contratos'!AO22="Incompleto","Existem campos por preencher","")</f>
        <v/>
      </c>
      <c r="F4">
        <f t="shared" si="2"/>
        <v>0</v>
      </c>
      <c r="G4" t="str">
        <f>IF(AND('Comunicação de contratos'!C22="Outras prestações de serviços",'Comunicação de contratos'!E22=""),"Modalidade Contratual não identificada","")</f>
        <v/>
      </c>
      <c r="H4">
        <f t="shared" si="3"/>
        <v>0</v>
      </c>
      <c r="I4" t="str">
        <f>IF('Comunicação de contratos'!P22&gt;5000,"O valor global é superior a 5 000,00€","")</f>
        <v/>
      </c>
      <c r="J4">
        <f t="shared" si="4"/>
        <v>0</v>
      </c>
      <c r="K4" t="str">
        <f>IF('Comunicação de contratos'!P22&lt;=1500,"",IF('Comunicação de contratos'!R22&lt;'Comunicação de contratos'!T22,"Redução global não foi verificada",""))</f>
        <v/>
      </c>
      <c r="L4">
        <f t="shared" si="5"/>
        <v>0</v>
      </c>
      <c r="M4" t="str">
        <f>IF('Comunicação de contratos'!Y22&gt;5000,"O valor Mensal é superior a 5 000,00€","")</f>
        <v/>
      </c>
      <c r="N4">
        <f t="shared" si="6"/>
        <v>0</v>
      </c>
      <c r="O4" t="str">
        <f>IF('Comunicação de contratos'!Y22&lt;=1500,"",IF('Comunicação de contratos'!AA22&lt;'Comunicação de contratos'!AC22,"Redução mensal não verificada",""))</f>
        <v/>
      </c>
      <c r="P4">
        <f t="shared" si="7"/>
        <v>0</v>
      </c>
      <c r="Q4" t="str">
        <f>IF('Comunicação de contratos'!U22&gt;5000,"O valor total anual prestador é superior a 5 000,00€","")</f>
        <v/>
      </c>
    </row>
    <row r="5" spans="1:17" x14ac:dyDescent="0.25">
      <c r="A5">
        <f t="shared" si="0"/>
        <v>0</v>
      </c>
      <c r="B5" s="84" t="str">
        <f>IF(A5&gt;0,ROW('Comunicação de contratos'!B23),"")</f>
        <v/>
      </c>
      <c r="C5" t="str">
        <f>'Comunicação de contratos'!B23</f>
        <v/>
      </c>
      <c r="D5">
        <f t="shared" si="1"/>
        <v>0</v>
      </c>
      <c r="E5" t="str">
        <f>IF('Comunicação de contratos'!AO23="Incompleto","Existem campos por preencher","")</f>
        <v/>
      </c>
      <c r="F5">
        <f t="shared" si="2"/>
        <v>0</v>
      </c>
      <c r="G5" t="str">
        <f>IF(AND('Comunicação de contratos'!C23="Outras prestações de serviços",'Comunicação de contratos'!E23=""),"Modalidade Contratual não identificada","")</f>
        <v/>
      </c>
      <c r="H5">
        <f t="shared" si="3"/>
        <v>0</v>
      </c>
      <c r="I5" t="str">
        <f>IF('Comunicação de contratos'!P23&gt;5000,"O valor global é superior a 5 000,00€","")</f>
        <v/>
      </c>
      <c r="J5">
        <f t="shared" si="4"/>
        <v>0</v>
      </c>
      <c r="K5" t="str">
        <f>IF('Comunicação de contratos'!P23&lt;=1500,"",IF('Comunicação de contratos'!R23&lt;'Comunicação de contratos'!T23,"Redução global não foi verificada",""))</f>
        <v/>
      </c>
      <c r="L5">
        <f t="shared" si="5"/>
        <v>0</v>
      </c>
      <c r="M5" t="str">
        <f>IF('Comunicação de contratos'!Y23&gt;5000,"O valor Mensal é superior a 5 000,00€","")</f>
        <v/>
      </c>
      <c r="N5">
        <f t="shared" si="6"/>
        <v>0</v>
      </c>
      <c r="O5" t="str">
        <f>IF('Comunicação de contratos'!Y23&lt;=1500,"",IF('Comunicação de contratos'!AA23&lt;'Comunicação de contratos'!AC23,"Redução mensal não verificada",""))</f>
        <v/>
      </c>
      <c r="P5">
        <f t="shared" si="7"/>
        <v>0</v>
      </c>
      <c r="Q5" t="str">
        <f>IF('Comunicação de contratos'!U23&gt;5000,"O valor total anual prestador é superior a 5 000,00€","")</f>
        <v/>
      </c>
    </row>
    <row r="6" spans="1:17" x14ac:dyDescent="0.25">
      <c r="A6">
        <f t="shared" si="0"/>
        <v>0</v>
      </c>
      <c r="B6" s="84" t="str">
        <f>IF(A6&gt;0,ROW('Comunicação de contratos'!B24),"")</f>
        <v/>
      </c>
      <c r="C6" t="str">
        <f>'Comunicação de contratos'!B24</f>
        <v/>
      </c>
      <c r="D6">
        <f t="shared" si="1"/>
        <v>0</v>
      </c>
      <c r="E6" t="str">
        <f>IF('Comunicação de contratos'!AO24="Incompleto","Existem campos por preencher","")</f>
        <v/>
      </c>
      <c r="F6">
        <f t="shared" si="2"/>
        <v>0</v>
      </c>
      <c r="G6" t="str">
        <f>IF(AND('Comunicação de contratos'!C24="Outras prestações de serviços",'Comunicação de contratos'!E24=""),"Modalidade Contratual não identificada","")</f>
        <v/>
      </c>
      <c r="H6">
        <f t="shared" si="3"/>
        <v>0</v>
      </c>
      <c r="I6" t="str">
        <f>IF('Comunicação de contratos'!P24&gt;5000,"O valor global é superior a 5 000,00€","")</f>
        <v/>
      </c>
      <c r="J6">
        <f t="shared" si="4"/>
        <v>0</v>
      </c>
      <c r="K6" t="str">
        <f>IF('Comunicação de contratos'!P24&lt;=1500,"",IF('Comunicação de contratos'!R24&lt;'Comunicação de contratos'!T24,"Redução global não foi verificada",""))</f>
        <v/>
      </c>
      <c r="L6">
        <f t="shared" si="5"/>
        <v>0</v>
      </c>
      <c r="M6" t="str">
        <f>IF('Comunicação de contratos'!Y24&gt;5000,"O valor Mensal é superior a 5 000,00€","")</f>
        <v/>
      </c>
      <c r="N6">
        <f t="shared" si="6"/>
        <v>0</v>
      </c>
      <c r="O6" t="str">
        <f>IF('Comunicação de contratos'!Y24&lt;=1500,"",IF('Comunicação de contratos'!AA24&lt;'Comunicação de contratos'!AC24,"Redução mensal não verificada",""))</f>
        <v/>
      </c>
      <c r="P6">
        <f t="shared" si="7"/>
        <v>0</v>
      </c>
      <c r="Q6" t="str">
        <f>IF('Comunicação de contratos'!U24&gt;5000,"O valor total anual prestador é superior a 5 000,00€","")</f>
        <v/>
      </c>
    </row>
    <row r="7" spans="1:17" x14ac:dyDescent="0.25">
      <c r="A7">
        <f t="shared" si="0"/>
        <v>0</v>
      </c>
      <c r="B7" s="84" t="str">
        <f>IF(A7&gt;0,ROW('Comunicação de contratos'!B25),"")</f>
        <v/>
      </c>
      <c r="C7" t="str">
        <f>'Comunicação de contratos'!B25</f>
        <v/>
      </c>
      <c r="D7">
        <f t="shared" si="1"/>
        <v>0</v>
      </c>
      <c r="E7" t="str">
        <f>IF('Comunicação de contratos'!AO25="Incompleto","Existem campos por preencher","")</f>
        <v/>
      </c>
      <c r="F7">
        <f t="shared" si="2"/>
        <v>0</v>
      </c>
      <c r="G7" t="str">
        <f>IF(AND('Comunicação de contratos'!C25="Outras prestações de serviços",'Comunicação de contratos'!E25=""),"Modalidade Contratual não identificada","")</f>
        <v/>
      </c>
      <c r="H7">
        <f t="shared" si="3"/>
        <v>0</v>
      </c>
      <c r="I7" t="str">
        <f>IF('Comunicação de contratos'!P25&gt;5000,"O valor global é superior a 5 000,00€","")</f>
        <v/>
      </c>
      <c r="J7">
        <f t="shared" si="4"/>
        <v>0</v>
      </c>
      <c r="K7" t="str">
        <f>IF('Comunicação de contratos'!P25&lt;=1500,"",IF('Comunicação de contratos'!R25&lt;'Comunicação de contratos'!T25,"Redução global não foi verificada",""))</f>
        <v/>
      </c>
      <c r="L7">
        <f t="shared" si="5"/>
        <v>0</v>
      </c>
      <c r="M7" t="str">
        <f>IF('Comunicação de contratos'!Y25&gt;5000,"O valor Mensal é superior a 5 000,00€","")</f>
        <v/>
      </c>
      <c r="N7">
        <f t="shared" si="6"/>
        <v>0</v>
      </c>
      <c r="O7" t="str">
        <f>IF('Comunicação de contratos'!Y25&lt;=1500,"",IF('Comunicação de contratos'!AA25&lt;'Comunicação de contratos'!AC25,"Redução mensal não verificada",""))</f>
        <v/>
      </c>
      <c r="P7">
        <f t="shared" si="7"/>
        <v>0</v>
      </c>
      <c r="Q7" t="str">
        <f>IF('Comunicação de contratos'!U25&gt;5000,"O valor total anual prestador é superior a 5 000,00€","")</f>
        <v/>
      </c>
    </row>
    <row r="8" spans="1:17" x14ac:dyDescent="0.25">
      <c r="A8">
        <f t="shared" si="0"/>
        <v>0</v>
      </c>
      <c r="B8" s="84" t="str">
        <f>IF(A8&gt;0,ROW('Comunicação de contratos'!B26),"")</f>
        <v/>
      </c>
      <c r="C8" t="str">
        <f>'Comunicação de contratos'!B26</f>
        <v/>
      </c>
      <c r="D8">
        <f t="shared" si="1"/>
        <v>0</v>
      </c>
      <c r="E8" t="str">
        <f>IF('Comunicação de contratos'!AO26="Incompleto","Existem campos por preencher","")</f>
        <v/>
      </c>
      <c r="F8">
        <f t="shared" si="2"/>
        <v>0</v>
      </c>
      <c r="G8" t="str">
        <f>IF(AND('Comunicação de contratos'!C26="Outras prestações de serviços",'Comunicação de contratos'!E26=""),"Modalidade Contratual não identificada","")</f>
        <v/>
      </c>
      <c r="H8">
        <f t="shared" si="3"/>
        <v>0</v>
      </c>
      <c r="I8" t="str">
        <f>IF('Comunicação de contratos'!P26&gt;5000,"O valor global é superior a 5 000,00€","")</f>
        <v/>
      </c>
      <c r="J8">
        <f t="shared" si="4"/>
        <v>0</v>
      </c>
      <c r="K8" t="str">
        <f>IF('Comunicação de contratos'!P26&lt;=1500,"",IF('Comunicação de contratos'!R26&lt;'Comunicação de contratos'!T26,"Redução global não foi verificada",""))</f>
        <v/>
      </c>
      <c r="L8">
        <f t="shared" si="5"/>
        <v>0</v>
      </c>
      <c r="M8" t="str">
        <f>IF('Comunicação de contratos'!Y26&gt;5000,"O valor Mensal é superior a 5 000,00€","")</f>
        <v/>
      </c>
      <c r="N8">
        <f t="shared" si="6"/>
        <v>0</v>
      </c>
      <c r="O8" t="str">
        <f>IF('Comunicação de contratos'!Y26&lt;=1500,"",IF('Comunicação de contratos'!AA26&lt;'Comunicação de contratos'!AC26,"Redução mensal não verificada",""))</f>
        <v/>
      </c>
      <c r="P8">
        <f t="shared" si="7"/>
        <v>0</v>
      </c>
      <c r="Q8" t="str">
        <f>IF('Comunicação de contratos'!U26&gt;5000,"O valor total anual prestador é superior a 5 000,00€","")</f>
        <v/>
      </c>
    </row>
    <row r="9" spans="1:17" x14ac:dyDescent="0.25">
      <c r="A9">
        <f t="shared" si="0"/>
        <v>0</v>
      </c>
      <c r="B9" s="84" t="str">
        <f>IF(A9&gt;0,ROW('Comunicação de contratos'!B27),"")</f>
        <v/>
      </c>
      <c r="C9" t="str">
        <f>'Comunicação de contratos'!B27</f>
        <v/>
      </c>
      <c r="D9">
        <f t="shared" si="1"/>
        <v>0</v>
      </c>
      <c r="E9" t="str">
        <f>IF('Comunicação de contratos'!AO27="Incompleto","Existem campos por preencher","")</f>
        <v/>
      </c>
      <c r="F9">
        <f t="shared" si="2"/>
        <v>0</v>
      </c>
      <c r="G9" t="str">
        <f>IF(AND('Comunicação de contratos'!C27="Outras prestações de serviços",'Comunicação de contratos'!E27=""),"Modalidade Contratual não identificada","")</f>
        <v/>
      </c>
      <c r="H9">
        <f t="shared" si="3"/>
        <v>0</v>
      </c>
      <c r="I9" t="str">
        <f>IF('Comunicação de contratos'!P27&gt;5000,"O valor global é superior a 5 000,00€","")</f>
        <v/>
      </c>
      <c r="J9">
        <f t="shared" si="4"/>
        <v>0</v>
      </c>
      <c r="K9" t="str">
        <f>IF('Comunicação de contratos'!P27&lt;=1500,"",IF('Comunicação de contratos'!R27&lt;'Comunicação de contratos'!T27,"Redução global não foi verificada",""))</f>
        <v/>
      </c>
      <c r="L9">
        <f t="shared" si="5"/>
        <v>0</v>
      </c>
      <c r="M9" t="str">
        <f>IF('Comunicação de contratos'!Y27&gt;5000,"O valor Mensal é superior a 5 000,00€","")</f>
        <v/>
      </c>
      <c r="N9">
        <f t="shared" si="6"/>
        <v>0</v>
      </c>
      <c r="O9" t="str">
        <f>IF('Comunicação de contratos'!Y27&lt;=1500,"",IF('Comunicação de contratos'!AA27&lt;'Comunicação de contratos'!AC27,"Redução mensal não verificada",""))</f>
        <v/>
      </c>
      <c r="P9">
        <f t="shared" si="7"/>
        <v>0</v>
      </c>
      <c r="Q9" t="str">
        <f>IF('Comunicação de contratos'!U27&gt;5000,"O valor total anual prestador é superior a 5 000,00€","")</f>
        <v/>
      </c>
    </row>
    <row r="10" spans="1:17" x14ac:dyDescent="0.25">
      <c r="A10">
        <f t="shared" si="0"/>
        <v>0</v>
      </c>
      <c r="B10" s="84" t="str">
        <f>IF(A10&gt;0,ROW('Comunicação de contratos'!B28),"")</f>
        <v/>
      </c>
      <c r="C10" t="str">
        <f>'Comunicação de contratos'!B28</f>
        <v/>
      </c>
      <c r="D10">
        <f t="shared" si="1"/>
        <v>0</v>
      </c>
      <c r="E10" t="str">
        <f>IF('Comunicação de contratos'!AO28="Incompleto","Existem campos por preencher","")</f>
        <v/>
      </c>
      <c r="F10">
        <f t="shared" si="2"/>
        <v>0</v>
      </c>
      <c r="G10" t="str">
        <f>IF(AND('Comunicação de contratos'!C28="Outras prestações de serviços",'Comunicação de contratos'!E28=""),"Modalidade Contratual não identificada","")</f>
        <v/>
      </c>
      <c r="H10">
        <f t="shared" si="3"/>
        <v>0</v>
      </c>
      <c r="I10" t="str">
        <f>IF('Comunicação de contratos'!P28&gt;5000,"O valor global é superior a 5 000,00€","")</f>
        <v/>
      </c>
      <c r="J10">
        <f t="shared" si="4"/>
        <v>0</v>
      </c>
      <c r="K10" t="str">
        <f>IF('Comunicação de contratos'!P28&lt;=1500,"",IF('Comunicação de contratos'!R28&lt;'Comunicação de contratos'!T28,"Redução global não foi verificada",""))</f>
        <v/>
      </c>
      <c r="L10">
        <f t="shared" si="5"/>
        <v>0</v>
      </c>
      <c r="M10" t="str">
        <f>IF('Comunicação de contratos'!Y28&gt;5000,"O valor Mensal é superior a 5 000,00€","")</f>
        <v/>
      </c>
      <c r="N10">
        <f t="shared" si="6"/>
        <v>0</v>
      </c>
      <c r="O10" t="str">
        <f>IF('Comunicação de contratos'!Y28&lt;=1500,"",IF('Comunicação de contratos'!AA28&lt;'Comunicação de contratos'!AC28,"Redução mensal não verificada",""))</f>
        <v/>
      </c>
      <c r="P10">
        <f t="shared" si="7"/>
        <v>0</v>
      </c>
      <c r="Q10" t="str">
        <f>IF('Comunicação de contratos'!U28&gt;5000,"O valor total anual prestador é superior a 5 000,00€","")</f>
        <v/>
      </c>
    </row>
    <row r="11" spans="1:17" x14ac:dyDescent="0.25">
      <c r="A11">
        <f t="shared" si="0"/>
        <v>0</v>
      </c>
      <c r="B11" s="84" t="str">
        <f>IF(A11&gt;0,ROW('Comunicação de contratos'!B29),"")</f>
        <v/>
      </c>
      <c r="C11" t="str">
        <f>'Comunicação de contratos'!B29</f>
        <v/>
      </c>
      <c r="D11">
        <f t="shared" si="1"/>
        <v>0</v>
      </c>
      <c r="E11" t="str">
        <f>IF('Comunicação de contratos'!AO29="Incompleto","Existem campos por preencher","")</f>
        <v/>
      </c>
      <c r="F11">
        <f t="shared" si="2"/>
        <v>0</v>
      </c>
      <c r="G11" t="str">
        <f>IF(AND('Comunicação de contratos'!C29="Outras prestações de serviços",'Comunicação de contratos'!E29=""),"Modalidade Contratual não identificada","")</f>
        <v/>
      </c>
      <c r="H11">
        <f t="shared" si="3"/>
        <v>0</v>
      </c>
      <c r="I11" t="str">
        <f>IF('Comunicação de contratos'!P29&gt;5000,"O valor global é superior a 5 000,00€","")</f>
        <v/>
      </c>
      <c r="J11">
        <f t="shared" si="4"/>
        <v>0</v>
      </c>
      <c r="K11" t="str">
        <f>IF('Comunicação de contratos'!P29&lt;=1500,"",IF('Comunicação de contratos'!R29&lt;'Comunicação de contratos'!T29,"Redução global não foi verificada",""))</f>
        <v/>
      </c>
      <c r="L11">
        <f t="shared" si="5"/>
        <v>0</v>
      </c>
      <c r="M11" t="str">
        <f>IF('Comunicação de contratos'!Y29&gt;5000,"O valor Mensal é superior a 5 000,00€","")</f>
        <v/>
      </c>
      <c r="N11">
        <f t="shared" si="6"/>
        <v>0</v>
      </c>
      <c r="O11" t="str">
        <f>IF('Comunicação de contratos'!Y29&lt;=1500,"",IF('Comunicação de contratos'!AA29&lt;'Comunicação de contratos'!AC29,"Redução mensal não verificada",""))</f>
        <v/>
      </c>
      <c r="P11">
        <f t="shared" si="7"/>
        <v>0</v>
      </c>
      <c r="Q11" t="str">
        <f>IF('Comunicação de contratos'!U29&gt;5000,"O valor total anual prestador é superior a 5 000,00€","")</f>
        <v/>
      </c>
    </row>
    <row r="12" spans="1:17" x14ac:dyDescent="0.25">
      <c r="A12">
        <f t="shared" si="0"/>
        <v>0</v>
      </c>
      <c r="B12" s="84" t="str">
        <f>IF(A12&gt;0,ROW('Comunicação de contratos'!B30),"")</f>
        <v/>
      </c>
      <c r="C12" t="str">
        <f>'Comunicação de contratos'!B30</f>
        <v/>
      </c>
      <c r="D12">
        <f t="shared" si="1"/>
        <v>0</v>
      </c>
      <c r="E12" t="str">
        <f>IF('Comunicação de contratos'!AO30="Incompleto","Existem campos por preencher","")</f>
        <v/>
      </c>
      <c r="F12">
        <f t="shared" si="2"/>
        <v>0</v>
      </c>
      <c r="G12" t="str">
        <f>IF(AND('Comunicação de contratos'!C30="Outras prestações de serviços",'Comunicação de contratos'!E30=""),"Modalidade Contratual não identificada","")</f>
        <v/>
      </c>
      <c r="H12">
        <f t="shared" si="3"/>
        <v>0</v>
      </c>
      <c r="I12" t="str">
        <f>IF('Comunicação de contratos'!P30&gt;5000,"O valor global é superior a 5 000,00€","")</f>
        <v/>
      </c>
      <c r="J12">
        <f t="shared" si="4"/>
        <v>0</v>
      </c>
      <c r="K12" t="str">
        <f>IF('Comunicação de contratos'!P30&lt;=1500,"",IF('Comunicação de contratos'!R30&lt;'Comunicação de contratos'!T30,"Redução global não foi verificada",""))</f>
        <v/>
      </c>
      <c r="L12">
        <f t="shared" si="5"/>
        <v>0</v>
      </c>
      <c r="M12" t="str">
        <f>IF('Comunicação de contratos'!Y30&gt;5000,"O valor Mensal é superior a 5 000,00€","")</f>
        <v/>
      </c>
      <c r="N12">
        <f t="shared" si="6"/>
        <v>0</v>
      </c>
      <c r="O12" t="str">
        <f>IF('Comunicação de contratos'!Y30&lt;=1500,"",IF('Comunicação de contratos'!AA30&lt;'Comunicação de contratos'!AC30,"Redução mensal não verificada",""))</f>
        <v/>
      </c>
      <c r="P12">
        <f t="shared" si="7"/>
        <v>0</v>
      </c>
      <c r="Q12" t="str">
        <f>IF('Comunicação de contratos'!U30&gt;5000,"O valor total anual prestador é superior a 5 000,00€","")</f>
        <v/>
      </c>
    </row>
    <row r="13" spans="1:17" x14ac:dyDescent="0.25">
      <c r="A13">
        <f t="shared" si="0"/>
        <v>0</v>
      </c>
      <c r="B13" s="84" t="str">
        <f>IF(A13&gt;0,ROW('Comunicação de contratos'!B31),"")</f>
        <v/>
      </c>
      <c r="C13" t="str">
        <f>'Comunicação de contratos'!B31</f>
        <v/>
      </c>
      <c r="D13">
        <f t="shared" si="1"/>
        <v>0</v>
      </c>
      <c r="E13" t="str">
        <f>IF('Comunicação de contratos'!AO31="Incompleto","Existem campos por preencher","")</f>
        <v/>
      </c>
      <c r="F13">
        <f t="shared" si="2"/>
        <v>0</v>
      </c>
      <c r="G13" t="str">
        <f>IF(AND('Comunicação de contratos'!C31="Outras prestações de serviços",'Comunicação de contratos'!E31=""),"Modalidade Contratual não identificada","")</f>
        <v/>
      </c>
      <c r="H13">
        <f t="shared" si="3"/>
        <v>0</v>
      </c>
      <c r="I13" t="str">
        <f>IF('Comunicação de contratos'!P31&gt;5000,"O valor global é superior a 5 000,00€","")</f>
        <v/>
      </c>
      <c r="J13">
        <f t="shared" si="4"/>
        <v>0</v>
      </c>
      <c r="K13" t="str">
        <f>IF('Comunicação de contratos'!P31&lt;=1500,"",IF('Comunicação de contratos'!R31&lt;'Comunicação de contratos'!T31,"Redução global não foi verificada",""))</f>
        <v/>
      </c>
      <c r="L13">
        <f t="shared" si="5"/>
        <v>0</v>
      </c>
      <c r="M13" t="str">
        <f>IF('Comunicação de contratos'!Y31&gt;5000,"O valor Mensal é superior a 5 000,00€","")</f>
        <v/>
      </c>
      <c r="N13">
        <f t="shared" si="6"/>
        <v>0</v>
      </c>
      <c r="O13" t="str">
        <f>IF('Comunicação de contratos'!Y31&lt;=1500,"",IF('Comunicação de contratos'!AA31&lt;'Comunicação de contratos'!AC31,"Redução mensal não verificada",""))</f>
        <v/>
      </c>
      <c r="P13">
        <f t="shared" si="7"/>
        <v>0</v>
      </c>
      <c r="Q13" t="str">
        <f>IF('Comunicação de contratos'!U31&gt;5000,"O valor total anual prestador é superior a 5 000,00€","")</f>
        <v/>
      </c>
    </row>
    <row r="14" spans="1:17" x14ac:dyDescent="0.25">
      <c r="A14">
        <f t="shared" si="0"/>
        <v>0</v>
      </c>
      <c r="B14" s="84" t="str">
        <f>IF(A14&gt;0,ROW('Comunicação de contratos'!B32),"")</f>
        <v/>
      </c>
      <c r="C14" t="str">
        <f>'Comunicação de contratos'!B32</f>
        <v/>
      </c>
      <c r="D14">
        <f t="shared" si="1"/>
        <v>0</v>
      </c>
      <c r="E14" t="str">
        <f>IF('Comunicação de contratos'!AO32="Incompleto","Existem campos por preencher","")</f>
        <v/>
      </c>
      <c r="F14">
        <f t="shared" si="2"/>
        <v>0</v>
      </c>
      <c r="G14" t="str">
        <f>IF(AND('Comunicação de contratos'!C32="Outras prestações de serviços",'Comunicação de contratos'!E32=""),"Modalidade Contratual não identificada","")</f>
        <v/>
      </c>
      <c r="H14">
        <f t="shared" si="3"/>
        <v>0</v>
      </c>
      <c r="I14" t="str">
        <f>IF('Comunicação de contratos'!P32&gt;5000,"O valor global é superior a 5 000,00€","")</f>
        <v/>
      </c>
      <c r="J14">
        <f t="shared" si="4"/>
        <v>0</v>
      </c>
      <c r="K14" t="str">
        <f>IF('Comunicação de contratos'!P32&lt;=1500,"",IF('Comunicação de contratos'!R32&lt;'Comunicação de contratos'!T32,"Redução global não foi verificada",""))</f>
        <v/>
      </c>
      <c r="L14">
        <f t="shared" si="5"/>
        <v>0</v>
      </c>
      <c r="M14" t="str">
        <f>IF('Comunicação de contratos'!Y32&gt;5000,"O valor Mensal é superior a 5 000,00€","")</f>
        <v/>
      </c>
      <c r="N14">
        <f t="shared" si="6"/>
        <v>0</v>
      </c>
      <c r="O14" t="str">
        <f>IF('Comunicação de contratos'!Y32&lt;=1500,"",IF('Comunicação de contratos'!AA32&lt;'Comunicação de contratos'!AC32,"Redução mensal não verificada",""))</f>
        <v/>
      </c>
      <c r="P14">
        <f t="shared" si="7"/>
        <v>0</v>
      </c>
      <c r="Q14" t="str">
        <f>IF('Comunicação de contratos'!U32&gt;5000,"O valor total anual prestador é superior a 5 000,00€","")</f>
        <v/>
      </c>
    </row>
    <row r="15" spans="1:17" x14ac:dyDescent="0.25">
      <c r="A15">
        <f t="shared" si="0"/>
        <v>0</v>
      </c>
      <c r="B15" s="84" t="str">
        <f>IF(A15&gt;0,ROW('Comunicação de contratos'!B33),"")</f>
        <v/>
      </c>
      <c r="C15" t="str">
        <f>'Comunicação de contratos'!B33</f>
        <v/>
      </c>
      <c r="D15">
        <f t="shared" si="1"/>
        <v>0</v>
      </c>
      <c r="E15" t="str">
        <f>IF('Comunicação de contratos'!AO33="Incompleto","Existem campos por preencher","")</f>
        <v/>
      </c>
      <c r="F15">
        <f t="shared" si="2"/>
        <v>0</v>
      </c>
      <c r="G15" t="str">
        <f>IF(AND('Comunicação de contratos'!C33="Outras prestações de serviços",'Comunicação de contratos'!E33=""),"Modalidade Contratual não identificada","")</f>
        <v/>
      </c>
      <c r="H15">
        <f t="shared" si="3"/>
        <v>0</v>
      </c>
      <c r="I15" t="str">
        <f>IF('Comunicação de contratos'!P33&gt;5000,"O valor global é superior a 5 000,00€","")</f>
        <v/>
      </c>
      <c r="J15">
        <f t="shared" si="4"/>
        <v>0</v>
      </c>
      <c r="K15" t="str">
        <f>IF('Comunicação de contratos'!P33&lt;=1500,"",IF('Comunicação de contratos'!R33&lt;'Comunicação de contratos'!T33,"Redução global não foi verificada",""))</f>
        <v/>
      </c>
      <c r="L15">
        <f t="shared" si="5"/>
        <v>0</v>
      </c>
      <c r="M15" t="str">
        <f>IF('Comunicação de contratos'!Y33&gt;5000,"O valor Mensal é superior a 5 000,00€","")</f>
        <v/>
      </c>
      <c r="N15">
        <f t="shared" si="6"/>
        <v>0</v>
      </c>
      <c r="O15" t="str">
        <f>IF('Comunicação de contratos'!Y33&lt;=1500,"",IF('Comunicação de contratos'!AA33&lt;'Comunicação de contratos'!AC33,"Redução mensal não verificada",""))</f>
        <v/>
      </c>
      <c r="P15">
        <f t="shared" si="7"/>
        <v>0</v>
      </c>
      <c r="Q15" t="str">
        <f>IF('Comunicação de contratos'!U33&gt;5000,"O valor total anual prestador é superior a 5 000,00€","")</f>
        <v/>
      </c>
    </row>
    <row r="16" spans="1:17" x14ac:dyDescent="0.25">
      <c r="A16">
        <f t="shared" si="0"/>
        <v>0</v>
      </c>
      <c r="B16" s="84" t="str">
        <f>IF(A16&gt;0,ROW('Comunicação de contratos'!B34),"")</f>
        <v/>
      </c>
      <c r="C16" t="str">
        <f>'Comunicação de contratos'!B34</f>
        <v/>
      </c>
      <c r="D16">
        <f t="shared" si="1"/>
        <v>0</v>
      </c>
      <c r="E16" t="str">
        <f>IF('Comunicação de contratos'!AO34="Incompleto","Existem campos por preencher","")</f>
        <v/>
      </c>
      <c r="F16">
        <f t="shared" si="2"/>
        <v>0</v>
      </c>
      <c r="G16" t="str">
        <f>IF(AND('Comunicação de contratos'!C34="Outras prestações de serviços",'Comunicação de contratos'!E34=""),"Modalidade Contratual não identificada","")</f>
        <v/>
      </c>
      <c r="H16">
        <f t="shared" si="3"/>
        <v>0</v>
      </c>
      <c r="I16" t="str">
        <f>IF('Comunicação de contratos'!P34&gt;5000,"O valor global é superior a 5 000,00€","")</f>
        <v/>
      </c>
      <c r="J16">
        <f t="shared" si="4"/>
        <v>0</v>
      </c>
      <c r="K16" t="str">
        <f>IF('Comunicação de contratos'!P34&lt;=1500,"",IF('Comunicação de contratos'!R34&lt;'Comunicação de contratos'!T34,"Redução global não foi verificada",""))</f>
        <v/>
      </c>
      <c r="L16">
        <f t="shared" si="5"/>
        <v>0</v>
      </c>
      <c r="M16" t="str">
        <f>IF('Comunicação de contratos'!Y34&gt;5000,"O valor Mensal é superior a 5 000,00€","")</f>
        <v/>
      </c>
      <c r="N16">
        <f t="shared" si="6"/>
        <v>0</v>
      </c>
      <c r="O16" t="str">
        <f>IF('Comunicação de contratos'!Y34&lt;=1500,"",IF('Comunicação de contratos'!AA34&lt;'Comunicação de contratos'!AC34,"Redução mensal não verificada",""))</f>
        <v/>
      </c>
      <c r="P16">
        <f t="shared" si="7"/>
        <v>0</v>
      </c>
      <c r="Q16" t="str">
        <f>IF('Comunicação de contratos'!U34&gt;5000,"O valor total anual prestador é superior a 5 000,00€","")</f>
        <v/>
      </c>
    </row>
    <row r="17" spans="1:17" x14ac:dyDescent="0.25">
      <c r="A17">
        <f t="shared" si="0"/>
        <v>0</v>
      </c>
      <c r="B17" s="84" t="str">
        <f>IF(A17&gt;0,ROW('Comunicação de contratos'!B35),"")</f>
        <v/>
      </c>
      <c r="C17" t="str">
        <f>'Comunicação de contratos'!B35</f>
        <v/>
      </c>
      <c r="D17">
        <f t="shared" si="1"/>
        <v>0</v>
      </c>
      <c r="E17" t="str">
        <f>IF('Comunicação de contratos'!AO35="Incompleto","Existem campos por preencher","")</f>
        <v/>
      </c>
      <c r="F17">
        <f t="shared" si="2"/>
        <v>0</v>
      </c>
      <c r="G17" t="str">
        <f>IF(AND('Comunicação de contratos'!C35="Outras prestações de serviços",'Comunicação de contratos'!E35=""),"Modalidade Contratual não identificada","")</f>
        <v/>
      </c>
      <c r="H17">
        <f t="shared" si="3"/>
        <v>0</v>
      </c>
      <c r="I17" t="str">
        <f>IF('Comunicação de contratos'!P35&gt;5000,"O valor global é superior a 5 000,00€","")</f>
        <v/>
      </c>
      <c r="J17">
        <f t="shared" si="4"/>
        <v>0</v>
      </c>
      <c r="K17" t="str">
        <f>IF('Comunicação de contratos'!P35&lt;=1500,"",IF('Comunicação de contratos'!R35&lt;'Comunicação de contratos'!T35,"Redução global não foi verificada",""))</f>
        <v/>
      </c>
      <c r="L17">
        <f t="shared" si="5"/>
        <v>0</v>
      </c>
      <c r="M17" t="str">
        <f>IF('Comunicação de contratos'!Y35&gt;5000,"O valor Mensal é superior a 5 000,00€","")</f>
        <v/>
      </c>
      <c r="N17">
        <f t="shared" si="6"/>
        <v>0</v>
      </c>
      <c r="O17" t="str">
        <f>IF('Comunicação de contratos'!Y35&lt;=1500,"",IF('Comunicação de contratos'!AA35&lt;'Comunicação de contratos'!AC35,"Redução mensal não verificada",""))</f>
        <v/>
      </c>
      <c r="P17">
        <f t="shared" si="7"/>
        <v>0</v>
      </c>
      <c r="Q17" t="str">
        <f>IF('Comunicação de contratos'!U35&gt;5000,"O valor total anual prestador é superior a 5 000,00€","")</f>
        <v/>
      </c>
    </row>
    <row r="18" spans="1:17" x14ac:dyDescent="0.25">
      <c r="A18">
        <f t="shared" si="0"/>
        <v>0</v>
      </c>
      <c r="B18" s="84" t="str">
        <f>IF(A18&gt;0,ROW('Comunicação de contratos'!B36),"")</f>
        <v/>
      </c>
      <c r="C18" t="str">
        <f>'Comunicação de contratos'!B36</f>
        <v/>
      </c>
      <c r="D18">
        <f t="shared" si="1"/>
        <v>0</v>
      </c>
      <c r="E18" t="str">
        <f>IF('Comunicação de contratos'!AO36="Incompleto","Existem campos por preencher","")</f>
        <v/>
      </c>
      <c r="F18">
        <f t="shared" si="2"/>
        <v>0</v>
      </c>
      <c r="G18" t="str">
        <f>IF(AND('Comunicação de contratos'!C36="Outras prestações de serviços",'Comunicação de contratos'!E36=""),"Modalidade Contratual não identificada","")</f>
        <v/>
      </c>
      <c r="H18">
        <f t="shared" si="3"/>
        <v>0</v>
      </c>
      <c r="I18" t="str">
        <f>IF('Comunicação de contratos'!P36&gt;5000,"O valor global é superior a 5 000,00€","")</f>
        <v/>
      </c>
      <c r="J18">
        <f t="shared" si="4"/>
        <v>0</v>
      </c>
      <c r="K18" t="str">
        <f>IF('Comunicação de contratos'!P36&lt;=1500,"",IF('Comunicação de contratos'!R36&lt;'Comunicação de contratos'!T36,"Redução global não foi verificada",""))</f>
        <v/>
      </c>
      <c r="L18">
        <f t="shared" si="5"/>
        <v>0</v>
      </c>
      <c r="M18" t="str">
        <f>IF('Comunicação de contratos'!Y36&gt;5000,"O valor Mensal é superior a 5 000,00€","")</f>
        <v/>
      </c>
      <c r="N18">
        <f t="shared" si="6"/>
        <v>0</v>
      </c>
      <c r="O18" t="str">
        <f>IF('Comunicação de contratos'!Y36&lt;=1500,"",IF('Comunicação de contratos'!AA36&lt;'Comunicação de contratos'!AC36,"Redução mensal não verificada",""))</f>
        <v/>
      </c>
      <c r="P18">
        <f t="shared" si="7"/>
        <v>0</v>
      </c>
      <c r="Q18" t="str">
        <f>IF('Comunicação de contratos'!U36&gt;5000,"O valor total anual prestador é superior a 5 000,00€","")</f>
        <v/>
      </c>
    </row>
    <row r="19" spans="1:17" x14ac:dyDescent="0.25">
      <c r="A19">
        <f t="shared" si="0"/>
        <v>0</v>
      </c>
      <c r="B19" s="84" t="str">
        <f>IF(A19&gt;0,ROW('Comunicação de contratos'!B37),"")</f>
        <v/>
      </c>
      <c r="C19" t="str">
        <f>'Comunicação de contratos'!B37</f>
        <v/>
      </c>
      <c r="D19">
        <f t="shared" si="1"/>
        <v>0</v>
      </c>
      <c r="E19" t="str">
        <f>IF('Comunicação de contratos'!AO37="Incompleto","Existem campos por preencher","")</f>
        <v/>
      </c>
      <c r="F19">
        <f t="shared" si="2"/>
        <v>0</v>
      </c>
      <c r="G19" t="str">
        <f>IF(AND('Comunicação de contratos'!C37="Outras prestações de serviços",'Comunicação de contratos'!E37=""),"Modalidade Contratual não identificada","")</f>
        <v/>
      </c>
      <c r="H19">
        <f t="shared" si="3"/>
        <v>0</v>
      </c>
      <c r="I19" t="str">
        <f>IF('Comunicação de contratos'!P37&gt;5000,"O valor global é superior a 5 000,00€","")</f>
        <v/>
      </c>
      <c r="J19">
        <f t="shared" si="4"/>
        <v>0</v>
      </c>
      <c r="K19" t="str">
        <f>IF('Comunicação de contratos'!P37&lt;=1500,"",IF('Comunicação de contratos'!R37&lt;'Comunicação de contratos'!T37,"Redução global não foi verificada",""))</f>
        <v/>
      </c>
      <c r="L19">
        <f t="shared" si="5"/>
        <v>0</v>
      </c>
      <c r="M19" t="str">
        <f>IF('Comunicação de contratos'!Y37&gt;5000,"O valor Mensal é superior a 5 000,00€","")</f>
        <v/>
      </c>
      <c r="N19">
        <f t="shared" si="6"/>
        <v>0</v>
      </c>
      <c r="O19" t="str">
        <f>IF('Comunicação de contratos'!Y37&lt;=1500,"",IF('Comunicação de contratos'!AA37&lt;'Comunicação de contratos'!AC37,"Redução mensal não verificada",""))</f>
        <v/>
      </c>
      <c r="P19">
        <f t="shared" si="7"/>
        <v>0</v>
      </c>
      <c r="Q19" t="str">
        <f>IF('Comunicação de contratos'!U37&gt;5000,"O valor total anual prestador é superior a 5 000,00€","")</f>
        <v/>
      </c>
    </row>
    <row r="20" spans="1:17" x14ac:dyDescent="0.25">
      <c r="A20">
        <f t="shared" si="0"/>
        <v>0</v>
      </c>
      <c r="B20" s="84" t="str">
        <f>IF(A20&gt;0,ROW('Comunicação de contratos'!B38),"")</f>
        <v/>
      </c>
      <c r="C20" t="str">
        <f>'Comunicação de contratos'!B38</f>
        <v/>
      </c>
      <c r="D20">
        <f t="shared" si="1"/>
        <v>0</v>
      </c>
      <c r="E20" t="str">
        <f>IF('Comunicação de contratos'!AO38="Incompleto","Existem campos por preencher","")</f>
        <v/>
      </c>
      <c r="F20">
        <f t="shared" si="2"/>
        <v>0</v>
      </c>
      <c r="G20" t="str">
        <f>IF(AND('Comunicação de contratos'!C38="Outras prestações de serviços",'Comunicação de contratos'!E38=""),"Modalidade Contratual não identificada","")</f>
        <v/>
      </c>
      <c r="H20">
        <f t="shared" si="3"/>
        <v>0</v>
      </c>
      <c r="I20" t="str">
        <f>IF('Comunicação de contratos'!P38&gt;5000,"O valor global é superior a 5 000,00€","")</f>
        <v/>
      </c>
      <c r="J20">
        <f t="shared" si="4"/>
        <v>0</v>
      </c>
      <c r="K20" t="str">
        <f>IF('Comunicação de contratos'!P38&lt;=1500,"",IF('Comunicação de contratos'!R38&lt;'Comunicação de contratos'!T38,"Redução global não foi verificada",""))</f>
        <v/>
      </c>
      <c r="L20">
        <f t="shared" si="5"/>
        <v>0</v>
      </c>
      <c r="M20" t="str">
        <f>IF('Comunicação de contratos'!Y38&gt;5000,"O valor Mensal é superior a 5 000,00€","")</f>
        <v/>
      </c>
      <c r="N20">
        <f t="shared" si="6"/>
        <v>0</v>
      </c>
      <c r="O20" t="str">
        <f>IF('Comunicação de contratos'!Y38&lt;=1500,"",IF('Comunicação de contratos'!AA38&lt;'Comunicação de contratos'!AC38,"Redução mensal não verificada",""))</f>
        <v/>
      </c>
      <c r="P20">
        <f t="shared" si="7"/>
        <v>0</v>
      </c>
      <c r="Q20" t="str">
        <f>IF('Comunicação de contratos'!U38&gt;5000,"O valor total anual prestador é superior a 5 000,00€","")</f>
        <v/>
      </c>
    </row>
    <row r="21" spans="1:17" x14ac:dyDescent="0.25">
      <c r="A21">
        <f t="shared" si="0"/>
        <v>0</v>
      </c>
      <c r="B21" s="84" t="str">
        <f>IF(A21&gt;0,ROW('Comunicação de contratos'!B39),"")</f>
        <v/>
      </c>
      <c r="C21" t="str">
        <f>'Comunicação de contratos'!B39</f>
        <v/>
      </c>
      <c r="D21">
        <f t="shared" si="1"/>
        <v>0</v>
      </c>
      <c r="E21" t="str">
        <f>IF('Comunicação de contratos'!AO39="Incompleto","Existem campos por preencher","")</f>
        <v/>
      </c>
      <c r="F21">
        <f t="shared" si="2"/>
        <v>0</v>
      </c>
      <c r="G21" t="str">
        <f>IF(AND('Comunicação de contratos'!C39="Outras prestações de serviços",'Comunicação de contratos'!E39=""),"Modalidade Contratual não identificada","")</f>
        <v/>
      </c>
      <c r="H21">
        <f t="shared" si="3"/>
        <v>0</v>
      </c>
      <c r="I21" t="str">
        <f>IF('Comunicação de contratos'!P39&gt;5000,"O valor global é superior a 5 000,00€","")</f>
        <v/>
      </c>
      <c r="J21">
        <f t="shared" si="4"/>
        <v>0</v>
      </c>
      <c r="K21" t="str">
        <f>IF('Comunicação de contratos'!P39&lt;=1500,"",IF('Comunicação de contratos'!R39&lt;'Comunicação de contratos'!T39,"Redução global não foi verificada",""))</f>
        <v/>
      </c>
      <c r="L21">
        <f t="shared" si="5"/>
        <v>0</v>
      </c>
      <c r="M21" t="str">
        <f>IF('Comunicação de contratos'!Y39&gt;5000,"O valor Mensal é superior a 5 000,00€","")</f>
        <v/>
      </c>
      <c r="N21">
        <f t="shared" si="6"/>
        <v>0</v>
      </c>
      <c r="O21" t="str">
        <f>IF('Comunicação de contratos'!Y39&lt;=1500,"",IF('Comunicação de contratos'!AA39&lt;'Comunicação de contratos'!AC39,"Redução mensal não verificada",""))</f>
        <v/>
      </c>
      <c r="P21">
        <f t="shared" si="7"/>
        <v>0</v>
      </c>
      <c r="Q21" t="str">
        <f>IF('Comunicação de contratos'!U39&gt;5000,"O valor total anual prestador é superior a 5 000,00€","")</f>
        <v/>
      </c>
    </row>
    <row r="22" spans="1:17" x14ac:dyDescent="0.25">
      <c r="A22">
        <f t="shared" si="0"/>
        <v>0</v>
      </c>
      <c r="B22" s="84" t="str">
        <f>IF(A22&gt;0,ROW('Comunicação de contratos'!B40),"")</f>
        <v/>
      </c>
      <c r="C22" t="str">
        <f>'Comunicação de contratos'!B40</f>
        <v/>
      </c>
      <c r="D22">
        <f t="shared" si="1"/>
        <v>0</v>
      </c>
      <c r="E22" t="str">
        <f>IF('Comunicação de contratos'!AO40="Incompleto","Existem campos por preencher","")</f>
        <v/>
      </c>
      <c r="F22">
        <f t="shared" si="2"/>
        <v>0</v>
      </c>
      <c r="G22" t="str">
        <f>IF(AND('Comunicação de contratos'!C40="Outras prestações de serviços",'Comunicação de contratos'!E40=""),"Modalidade Contratual não identificada","")</f>
        <v/>
      </c>
      <c r="H22">
        <f t="shared" si="3"/>
        <v>0</v>
      </c>
      <c r="I22" t="str">
        <f>IF('Comunicação de contratos'!P40&gt;5000,"O valor global é superior a 5 000,00€","")</f>
        <v/>
      </c>
      <c r="J22">
        <f t="shared" si="4"/>
        <v>0</v>
      </c>
      <c r="K22" t="str">
        <f>IF('Comunicação de contratos'!P40&lt;=1500,"",IF('Comunicação de contratos'!R40&lt;'Comunicação de contratos'!T40,"Redução global não foi verificada",""))</f>
        <v/>
      </c>
      <c r="L22">
        <f t="shared" si="5"/>
        <v>0</v>
      </c>
      <c r="M22" t="str">
        <f>IF('Comunicação de contratos'!Y40&gt;5000,"O valor Mensal é superior a 5 000,00€","")</f>
        <v/>
      </c>
      <c r="N22">
        <f t="shared" si="6"/>
        <v>0</v>
      </c>
      <c r="O22" t="str">
        <f>IF('Comunicação de contratos'!Y40&lt;=1500,"",IF('Comunicação de contratos'!AA40&lt;'Comunicação de contratos'!AC40,"Redução mensal não verificada",""))</f>
        <v/>
      </c>
      <c r="P22">
        <f t="shared" si="7"/>
        <v>0</v>
      </c>
      <c r="Q22" t="str">
        <f>IF('Comunicação de contratos'!U40&gt;5000,"O valor total anual prestador é superior a 5 000,00€","")</f>
        <v/>
      </c>
    </row>
    <row r="23" spans="1:17" x14ac:dyDescent="0.25">
      <c r="A23">
        <f t="shared" si="0"/>
        <v>0</v>
      </c>
      <c r="B23" s="84" t="str">
        <f>IF(A23&gt;0,ROW('Comunicação de contratos'!B41),"")</f>
        <v/>
      </c>
      <c r="C23" t="str">
        <f>'Comunicação de contratos'!B41</f>
        <v/>
      </c>
      <c r="D23">
        <f t="shared" si="1"/>
        <v>0</v>
      </c>
      <c r="E23" t="str">
        <f>IF('Comunicação de contratos'!AO41="Incompleto","Existem campos por preencher","")</f>
        <v/>
      </c>
      <c r="F23">
        <f t="shared" si="2"/>
        <v>0</v>
      </c>
      <c r="G23" t="str">
        <f>IF(AND('Comunicação de contratos'!C41="Outras prestações de serviços",'Comunicação de contratos'!E41=""),"Modalidade Contratual não identificada","")</f>
        <v/>
      </c>
      <c r="H23">
        <f t="shared" si="3"/>
        <v>0</v>
      </c>
      <c r="I23" t="str">
        <f>IF('Comunicação de contratos'!P41&gt;5000,"O valor global é superior a 5 000,00€","")</f>
        <v/>
      </c>
      <c r="J23">
        <f t="shared" si="4"/>
        <v>0</v>
      </c>
      <c r="K23" t="str">
        <f>IF('Comunicação de contratos'!P41&lt;=1500,"",IF('Comunicação de contratos'!R41&lt;'Comunicação de contratos'!T41,"Redução global não foi verificada",""))</f>
        <v/>
      </c>
      <c r="L23">
        <f t="shared" si="5"/>
        <v>0</v>
      </c>
      <c r="M23" t="str">
        <f>IF('Comunicação de contratos'!Y41&gt;5000,"O valor Mensal é superior a 5 000,00€","")</f>
        <v/>
      </c>
      <c r="N23">
        <f t="shared" si="6"/>
        <v>0</v>
      </c>
      <c r="O23" t="str">
        <f>IF('Comunicação de contratos'!Y41&lt;=1500,"",IF('Comunicação de contratos'!AA41&lt;'Comunicação de contratos'!AC41,"Redução mensal não verificada",""))</f>
        <v/>
      </c>
      <c r="P23">
        <f t="shared" si="7"/>
        <v>0</v>
      </c>
      <c r="Q23" t="str">
        <f>IF('Comunicação de contratos'!U41&gt;5000,"O valor total anual prestador é superior a 5 000,00€","")</f>
        <v/>
      </c>
    </row>
    <row r="24" spans="1:17" x14ac:dyDescent="0.25">
      <c r="A24">
        <f t="shared" si="0"/>
        <v>0</v>
      </c>
      <c r="B24" s="84" t="str">
        <f>IF(A24&gt;0,ROW('Comunicação de contratos'!B42),"")</f>
        <v/>
      </c>
      <c r="C24" t="str">
        <f>'Comunicação de contratos'!B42</f>
        <v/>
      </c>
      <c r="D24">
        <f t="shared" si="1"/>
        <v>0</v>
      </c>
      <c r="E24" t="str">
        <f>IF('Comunicação de contratos'!AO42="Incompleto","Existem campos por preencher","")</f>
        <v/>
      </c>
      <c r="F24">
        <f t="shared" si="2"/>
        <v>0</v>
      </c>
      <c r="G24" t="str">
        <f>IF(AND('Comunicação de contratos'!C42="Outras prestações de serviços",'Comunicação de contratos'!E42=""),"Modalidade Contratual não identificada","")</f>
        <v/>
      </c>
      <c r="H24">
        <f t="shared" si="3"/>
        <v>0</v>
      </c>
      <c r="I24" t="str">
        <f>IF('Comunicação de contratos'!P42&gt;5000,"O valor global é superior a 5 000,00€","")</f>
        <v/>
      </c>
      <c r="J24">
        <f t="shared" si="4"/>
        <v>0</v>
      </c>
      <c r="K24" t="str">
        <f>IF('Comunicação de contratos'!P42&lt;=1500,"",IF('Comunicação de contratos'!R42&lt;'Comunicação de contratos'!T42,"Redução global não foi verificada",""))</f>
        <v/>
      </c>
      <c r="L24">
        <f t="shared" si="5"/>
        <v>0</v>
      </c>
      <c r="M24" t="str">
        <f>IF('Comunicação de contratos'!Y42&gt;5000,"O valor Mensal é superior a 5 000,00€","")</f>
        <v/>
      </c>
      <c r="N24">
        <f t="shared" si="6"/>
        <v>0</v>
      </c>
      <c r="O24" t="str">
        <f>IF('Comunicação de contratos'!Y42&lt;=1500,"",IF('Comunicação de contratos'!AA42&lt;'Comunicação de contratos'!AC42,"Redução mensal não verificada",""))</f>
        <v/>
      </c>
      <c r="P24">
        <f t="shared" si="7"/>
        <v>0</v>
      </c>
      <c r="Q24" t="str">
        <f>IF('Comunicação de contratos'!U42&gt;5000,"O valor total anual prestador é superior a 5 000,00€","")</f>
        <v/>
      </c>
    </row>
    <row r="25" spans="1:17" x14ac:dyDescent="0.25">
      <c r="A25">
        <f t="shared" si="0"/>
        <v>0</v>
      </c>
      <c r="B25" s="84" t="str">
        <f>IF(A25&gt;0,ROW('Comunicação de contratos'!B43),"")</f>
        <v/>
      </c>
      <c r="C25" t="str">
        <f>'Comunicação de contratos'!B43</f>
        <v/>
      </c>
      <c r="D25">
        <f t="shared" si="1"/>
        <v>0</v>
      </c>
      <c r="E25" t="str">
        <f>IF('Comunicação de contratos'!AO43="Incompleto","Existem campos por preencher","")</f>
        <v/>
      </c>
      <c r="F25">
        <f t="shared" si="2"/>
        <v>0</v>
      </c>
      <c r="G25" t="str">
        <f>IF(AND('Comunicação de contratos'!C43="Outras prestações de serviços",'Comunicação de contratos'!E43=""),"Modalidade Contratual não identificada","")</f>
        <v/>
      </c>
      <c r="H25">
        <f t="shared" si="3"/>
        <v>0</v>
      </c>
      <c r="I25" t="str">
        <f>IF('Comunicação de contratos'!P43&gt;5000,"O valor global é superior a 5 000,00€","")</f>
        <v/>
      </c>
      <c r="J25">
        <f t="shared" si="4"/>
        <v>0</v>
      </c>
      <c r="K25" t="str">
        <f>IF('Comunicação de contratos'!P43&lt;=1500,"",IF('Comunicação de contratos'!R43&lt;'Comunicação de contratos'!T43,"Redução global não foi verificada",""))</f>
        <v/>
      </c>
      <c r="L25">
        <f t="shared" si="5"/>
        <v>0</v>
      </c>
      <c r="M25" t="str">
        <f>IF('Comunicação de contratos'!Y43&gt;5000,"O valor Mensal é superior a 5 000,00€","")</f>
        <v/>
      </c>
      <c r="N25">
        <f t="shared" si="6"/>
        <v>0</v>
      </c>
      <c r="O25" t="str">
        <f>IF('Comunicação de contratos'!Y43&lt;=1500,"",IF('Comunicação de contratos'!AA43&lt;'Comunicação de contratos'!AC43,"Redução mensal não verificada",""))</f>
        <v/>
      </c>
      <c r="P25">
        <f t="shared" si="7"/>
        <v>0</v>
      </c>
      <c r="Q25" t="str">
        <f>IF('Comunicação de contratos'!U43&gt;5000,"O valor total anual prestador é superior a 5 000,00€","")</f>
        <v/>
      </c>
    </row>
    <row r="26" spans="1:17" x14ac:dyDescent="0.25">
      <c r="A26">
        <f t="shared" si="0"/>
        <v>0</v>
      </c>
      <c r="B26" s="84" t="str">
        <f>IF(A26&gt;0,ROW('Comunicação de contratos'!B44),"")</f>
        <v/>
      </c>
      <c r="C26" t="str">
        <f>'Comunicação de contratos'!B44</f>
        <v/>
      </c>
      <c r="D26">
        <f t="shared" si="1"/>
        <v>0</v>
      </c>
      <c r="E26" t="str">
        <f>IF('Comunicação de contratos'!AO44="Incompleto","Existem campos por preencher","")</f>
        <v/>
      </c>
      <c r="F26">
        <f t="shared" si="2"/>
        <v>0</v>
      </c>
      <c r="G26" t="str">
        <f>IF(AND('Comunicação de contratos'!C44="Outras prestações de serviços",'Comunicação de contratos'!E44=""),"Modalidade Contratual não identificada","")</f>
        <v/>
      </c>
      <c r="H26">
        <f t="shared" si="3"/>
        <v>0</v>
      </c>
      <c r="I26" t="str">
        <f>IF('Comunicação de contratos'!P44&gt;5000,"O valor global é superior a 5 000,00€","")</f>
        <v/>
      </c>
      <c r="J26">
        <f t="shared" si="4"/>
        <v>0</v>
      </c>
      <c r="K26" t="str">
        <f>IF('Comunicação de contratos'!P44&lt;=1500,"",IF('Comunicação de contratos'!R44&lt;'Comunicação de contratos'!T44,"Redução global não foi verificada",""))</f>
        <v/>
      </c>
      <c r="L26">
        <f t="shared" si="5"/>
        <v>0</v>
      </c>
      <c r="M26" t="str">
        <f>IF('Comunicação de contratos'!Y44&gt;5000,"O valor Mensal é superior a 5 000,00€","")</f>
        <v/>
      </c>
      <c r="N26">
        <f t="shared" si="6"/>
        <v>0</v>
      </c>
      <c r="O26" t="str">
        <f>IF('Comunicação de contratos'!Y44&lt;=1500,"",IF('Comunicação de contratos'!AA44&lt;'Comunicação de contratos'!AC44,"Redução mensal não verificada",""))</f>
        <v/>
      </c>
      <c r="P26">
        <f t="shared" si="7"/>
        <v>0</v>
      </c>
      <c r="Q26" t="str">
        <f>IF('Comunicação de contratos'!U44&gt;5000,"O valor total anual prestador é superior a 5 000,00€","")</f>
        <v/>
      </c>
    </row>
    <row r="27" spans="1:17" x14ac:dyDescent="0.25">
      <c r="A27">
        <f t="shared" si="0"/>
        <v>0</v>
      </c>
      <c r="B27" s="84" t="str">
        <f>IF(A27&gt;0,ROW('Comunicação de contratos'!B45),"")</f>
        <v/>
      </c>
      <c r="C27" t="str">
        <f>'Comunicação de contratos'!B45</f>
        <v/>
      </c>
      <c r="D27">
        <f t="shared" si="1"/>
        <v>0</v>
      </c>
      <c r="E27" t="str">
        <f>IF('Comunicação de contratos'!AO45="Incompleto","Existem campos por preencher","")</f>
        <v/>
      </c>
      <c r="F27">
        <f t="shared" si="2"/>
        <v>0</v>
      </c>
      <c r="G27" t="str">
        <f>IF(AND('Comunicação de contratos'!C45="Outras prestações de serviços",'Comunicação de contratos'!E45=""),"Modalidade Contratual não identificada","")</f>
        <v/>
      </c>
      <c r="H27">
        <f t="shared" si="3"/>
        <v>0</v>
      </c>
      <c r="I27" t="str">
        <f>IF('Comunicação de contratos'!P45&gt;5000,"O valor global é superior a 5 000,00€","")</f>
        <v/>
      </c>
      <c r="J27">
        <f t="shared" si="4"/>
        <v>0</v>
      </c>
      <c r="K27" t="str">
        <f>IF('Comunicação de contratos'!P45&lt;=1500,"",IF('Comunicação de contratos'!R45&lt;'Comunicação de contratos'!T45,"Redução global não foi verificada",""))</f>
        <v/>
      </c>
      <c r="L27">
        <f t="shared" si="5"/>
        <v>0</v>
      </c>
      <c r="M27" t="str">
        <f>IF('Comunicação de contratos'!Y45&gt;5000,"O valor Mensal é superior a 5 000,00€","")</f>
        <v/>
      </c>
      <c r="N27">
        <f t="shared" si="6"/>
        <v>0</v>
      </c>
      <c r="O27" t="str">
        <f>IF('Comunicação de contratos'!Y45&lt;=1500,"",IF('Comunicação de contratos'!AA45&lt;'Comunicação de contratos'!AC45,"Redução mensal não verificada",""))</f>
        <v/>
      </c>
      <c r="P27">
        <f t="shared" si="7"/>
        <v>0</v>
      </c>
      <c r="Q27" t="str">
        <f>IF('Comunicação de contratos'!U45&gt;5000,"O valor total anual prestador é superior a 5 000,00€","")</f>
        <v/>
      </c>
    </row>
    <row r="28" spans="1:17" x14ac:dyDescent="0.25">
      <c r="A28">
        <f t="shared" si="0"/>
        <v>0</v>
      </c>
      <c r="B28" s="84" t="str">
        <f>IF(A28&gt;0,ROW('Comunicação de contratos'!B46),"")</f>
        <v/>
      </c>
      <c r="C28" t="str">
        <f>'Comunicação de contratos'!B46</f>
        <v/>
      </c>
      <c r="D28">
        <f t="shared" si="1"/>
        <v>0</v>
      </c>
      <c r="E28" t="str">
        <f>IF('Comunicação de contratos'!AO46="Incompleto","Existem campos por preencher","")</f>
        <v/>
      </c>
      <c r="F28">
        <f t="shared" si="2"/>
        <v>0</v>
      </c>
      <c r="G28" t="str">
        <f>IF(AND('Comunicação de contratos'!C46="Outras prestações de serviços",'Comunicação de contratos'!E46=""),"Modalidade Contratual não identificada","")</f>
        <v/>
      </c>
      <c r="H28">
        <f t="shared" si="3"/>
        <v>0</v>
      </c>
      <c r="I28" t="str">
        <f>IF('Comunicação de contratos'!P46&gt;5000,"O valor global é superior a 5 000,00€","")</f>
        <v/>
      </c>
      <c r="J28">
        <f t="shared" si="4"/>
        <v>0</v>
      </c>
      <c r="K28" t="str">
        <f>IF('Comunicação de contratos'!P46&lt;=1500,"",IF('Comunicação de contratos'!R46&lt;'Comunicação de contratos'!T46,"Redução global não foi verificada",""))</f>
        <v/>
      </c>
      <c r="L28">
        <f t="shared" si="5"/>
        <v>0</v>
      </c>
      <c r="M28" t="str">
        <f>IF('Comunicação de contratos'!Y46&gt;5000,"O valor Mensal é superior a 5 000,00€","")</f>
        <v/>
      </c>
      <c r="N28">
        <f t="shared" si="6"/>
        <v>0</v>
      </c>
      <c r="O28" t="str">
        <f>IF('Comunicação de contratos'!Y46&lt;=1500,"",IF('Comunicação de contratos'!AA46&lt;'Comunicação de contratos'!AC46,"Redução mensal não verificada",""))</f>
        <v/>
      </c>
      <c r="P28">
        <f t="shared" si="7"/>
        <v>0</v>
      </c>
      <c r="Q28" t="str">
        <f>IF('Comunicação de contratos'!U46&gt;5000,"O valor total anual prestador é superior a 5 000,00€","")</f>
        <v/>
      </c>
    </row>
    <row r="29" spans="1:17" x14ac:dyDescent="0.25">
      <c r="A29">
        <f t="shared" si="0"/>
        <v>0</v>
      </c>
      <c r="B29" s="84" t="str">
        <f>IF(A29&gt;0,ROW('Comunicação de contratos'!B47),"")</f>
        <v/>
      </c>
      <c r="C29" t="str">
        <f>'Comunicação de contratos'!B47</f>
        <v/>
      </c>
      <c r="D29">
        <f t="shared" si="1"/>
        <v>0</v>
      </c>
      <c r="E29" t="str">
        <f>IF('Comunicação de contratos'!AO47="Incompleto","Existem campos por preencher","")</f>
        <v/>
      </c>
      <c r="F29">
        <f t="shared" si="2"/>
        <v>0</v>
      </c>
      <c r="G29" t="str">
        <f>IF(AND('Comunicação de contratos'!C47="Outras prestações de serviços",'Comunicação de contratos'!E47=""),"Modalidade Contratual não identificada","")</f>
        <v/>
      </c>
      <c r="H29">
        <f t="shared" si="3"/>
        <v>0</v>
      </c>
      <c r="I29" t="str">
        <f>IF('Comunicação de contratos'!P47&gt;5000,"O valor global é superior a 5 000,00€","")</f>
        <v/>
      </c>
      <c r="J29">
        <f t="shared" si="4"/>
        <v>0</v>
      </c>
      <c r="K29" t="str">
        <f>IF('Comunicação de contratos'!P47&lt;=1500,"",IF('Comunicação de contratos'!R47&lt;'Comunicação de contratos'!T47,"Redução global não foi verificada",""))</f>
        <v/>
      </c>
      <c r="L29">
        <f t="shared" si="5"/>
        <v>0</v>
      </c>
      <c r="M29" t="str">
        <f>IF('Comunicação de contratos'!Y47&gt;5000,"O valor Mensal é superior a 5 000,00€","")</f>
        <v/>
      </c>
      <c r="N29">
        <f t="shared" si="6"/>
        <v>0</v>
      </c>
      <c r="O29" t="str">
        <f>IF('Comunicação de contratos'!Y47&lt;=1500,"",IF('Comunicação de contratos'!AA47&lt;'Comunicação de contratos'!AC47,"Redução mensal não verificada",""))</f>
        <v/>
      </c>
      <c r="P29">
        <f t="shared" si="7"/>
        <v>0</v>
      </c>
      <c r="Q29" t="str">
        <f>IF('Comunicação de contratos'!U47&gt;5000,"O valor total anual prestador é superior a 5 000,00€","")</f>
        <v/>
      </c>
    </row>
    <row r="30" spans="1:17" x14ac:dyDescent="0.25">
      <c r="A30">
        <f t="shared" si="0"/>
        <v>0</v>
      </c>
      <c r="B30" s="84" t="str">
        <f>IF(A30&gt;0,ROW('Comunicação de contratos'!B48),"")</f>
        <v/>
      </c>
      <c r="C30" t="str">
        <f>'Comunicação de contratos'!B48</f>
        <v/>
      </c>
      <c r="D30">
        <f t="shared" si="1"/>
        <v>0</v>
      </c>
      <c r="E30" t="str">
        <f>IF('Comunicação de contratos'!AO48="Incompleto","Existem campos por preencher","")</f>
        <v/>
      </c>
      <c r="F30">
        <f t="shared" si="2"/>
        <v>0</v>
      </c>
      <c r="G30" t="str">
        <f>IF(AND('Comunicação de contratos'!C48="Outras prestações de serviços",'Comunicação de contratos'!E48=""),"Modalidade Contratual não identificada","")</f>
        <v/>
      </c>
      <c r="H30">
        <f t="shared" si="3"/>
        <v>0</v>
      </c>
      <c r="I30" t="str">
        <f>IF('Comunicação de contratos'!P48&gt;5000,"O valor global é superior a 5 000,00€","")</f>
        <v/>
      </c>
      <c r="J30">
        <f t="shared" si="4"/>
        <v>0</v>
      </c>
      <c r="K30" t="str">
        <f>IF('Comunicação de contratos'!P48&lt;=1500,"",IF('Comunicação de contratos'!R48&lt;'Comunicação de contratos'!T48,"Redução global não foi verificada",""))</f>
        <v/>
      </c>
      <c r="L30">
        <f t="shared" si="5"/>
        <v>0</v>
      </c>
      <c r="M30" t="str">
        <f>IF('Comunicação de contratos'!Y48&gt;5000,"O valor Mensal é superior a 5 000,00€","")</f>
        <v/>
      </c>
      <c r="N30">
        <f t="shared" si="6"/>
        <v>0</v>
      </c>
      <c r="O30" t="str">
        <f>IF('Comunicação de contratos'!Y48&lt;=1500,"",IF('Comunicação de contratos'!AA48&lt;'Comunicação de contratos'!AC48,"Redução mensal não verificada",""))</f>
        <v/>
      </c>
      <c r="P30">
        <f t="shared" si="7"/>
        <v>0</v>
      </c>
      <c r="Q30" t="str">
        <f>IF('Comunicação de contratos'!U48&gt;5000,"O valor total anual prestador é superior a 5 000,00€","")</f>
        <v/>
      </c>
    </row>
    <row r="31" spans="1:17" x14ac:dyDescent="0.25">
      <c r="A31">
        <f t="shared" si="0"/>
        <v>0</v>
      </c>
      <c r="B31" s="84" t="str">
        <f>IF(A31&gt;0,ROW('Comunicação de contratos'!B49),"")</f>
        <v/>
      </c>
      <c r="C31" t="str">
        <f>'Comunicação de contratos'!B49</f>
        <v/>
      </c>
      <c r="D31">
        <f t="shared" si="1"/>
        <v>0</v>
      </c>
      <c r="E31" t="str">
        <f>IF('Comunicação de contratos'!AO49="Incompleto","Existem campos por preencher","")</f>
        <v/>
      </c>
      <c r="F31">
        <f t="shared" si="2"/>
        <v>0</v>
      </c>
      <c r="G31" t="str">
        <f>IF(AND('Comunicação de contratos'!C49="Outras prestações de serviços",'Comunicação de contratos'!E49=""),"Modalidade Contratual não identificada","")</f>
        <v/>
      </c>
      <c r="H31">
        <f t="shared" si="3"/>
        <v>0</v>
      </c>
      <c r="I31" t="str">
        <f>IF('Comunicação de contratos'!P49&gt;5000,"O valor global é superior a 5 000,00€","")</f>
        <v/>
      </c>
      <c r="J31">
        <f t="shared" si="4"/>
        <v>0</v>
      </c>
      <c r="K31" t="str">
        <f>IF('Comunicação de contratos'!P49&lt;=1500,"",IF('Comunicação de contratos'!R49&lt;'Comunicação de contratos'!T49,"Redução global não foi verificada",""))</f>
        <v/>
      </c>
      <c r="L31">
        <f t="shared" si="5"/>
        <v>0</v>
      </c>
      <c r="M31" t="str">
        <f>IF('Comunicação de contratos'!Y49&gt;5000,"O valor Mensal é superior a 5 000,00€","")</f>
        <v/>
      </c>
      <c r="N31">
        <f t="shared" si="6"/>
        <v>0</v>
      </c>
      <c r="O31" t="str">
        <f>IF('Comunicação de contratos'!Y49&lt;=1500,"",IF('Comunicação de contratos'!AA49&lt;'Comunicação de contratos'!AC49,"Redução mensal não verificada",""))</f>
        <v/>
      </c>
      <c r="P31">
        <f t="shared" si="7"/>
        <v>0</v>
      </c>
      <c r="Q31" t="str">
        <f>IF('Comunicação de contratos'!U49&gt;5000,"O valor total anual prestador é superior a 5 000,00€","")</f>
        <v/>
      </c>
    </row>
  </sheetData>
  <sheetProtection password="F951" sheet="1" objects="1" scenarios="1"/>
  <phoneticPr fontId="0" type="noConversion"/>
  <conditionalFormatting sqref="G2:G31">
    <cfRule type="expression" dxfId="6" priority="9">
      <formula>F2=1</formula>
    </cfRule>
  </conditionalFormatting>
  <conditionalFormatting sqref="I2:I31">
    <cfRule type="expression" dxfId="5" priority="8">
      <formula>H2=1</formula>
    </cfRule>
  </conditionalFormatting>
  <conditionalFormatting sqref="K2:K31">
    <cfRule type="expression" dxfId="4" priority="7">
      <formula>J2=1</formula>
    </cfRule>
  </conditionalFormatting>
  <conditionalFormatting sqref="M2:M31">
    <cfRule type="expression" dxfId="3" priority="6">
      <formula>L2=1</formula>
    </cfRule>
  </conditionalFormatting>
  <conditionalFormatting sqref="O2:O31">
    <cfRule type="expression" dxfId="2" priority="5">
      <formula>N2=1</formula>
    </cfRule>
  </conditionalFormatting>
  <conditionalFormatting sqref="Q2:Q31 E2:E31">
    <cfRule type="expression" dxfId="1" priority="4">
      <formula>D2=1</formula>
    </cfRule>
  </conditionalFormatting>
  <conditionalFormatting sqref="B2:B31">
    <cfRule type="expression" dxfId="0" priority="1">
      <formula>A2&gt;0</formula>
    </cfRule>
  </conditionalFormatting>
  <hyperlinks>
    <hyperlink ref="B2" location="'Comunicação de contratos'!C20" display="'Comunicação de contratos'!C20"/>
    <hyperlink ref="B3" location="'Comunicação de contratos'!C21" display="'Comunicação de contratos'!C21"/>
    <hyperlink ref="B4" location="'Comunicação de contratos'!C22" display="'Comunicação de contratos'!C22"/>
    <hyperlink ref="B5" location="'Comunicação de contratos'!C23" display="'Comunicação de contratos'!C23"/>
    <hyperlink ref="B6" location="'Comunicação de contratos'!C24" display="'Comunicação de contratos'!C24"/>
    <hyperlink ref="B7" location="'Comunicação de contratos'!C25" display="'Comunicação de contratos'!C25"/>
    <hyperlink ref="B8" location="'Comunicação de contratos'!C26" display="'Comunicação de contratos'!C26"/>
    <hyperlink ref="B9" location="'Comunicação de contratos'!C27" display="'Comunicação de contratos'!C27"/>
    <hyperlink ref="B10" location="'Comunicação de contratos'!C28" display="'Comunicação de contratos'!C28"/>
    <hyperlink ref="B11" location="'Comunicação de contratos'!C29" display="'Comunicação de contratos'!C29"/>
    <hyperlink ref="B12" location="'Comunicação de contratos'!C30" display="'Comunicação de contratos'!C30"/>
    <hyperlink ref="B13" location="'Comunicação de contratos'!C31" display="'Comunicação de contratos'!C31"/>
    <hyperlink ref="B14" location="'Comunicação de contratos'!C32" display="'Comunicação de contratos'!C32"/>
    <hyperlink ref="B15" location="'Comunicação de contratos'!C33" display="'Comunicação de contratos'!C33"/>
    <hyperlink ref="B16" location="'Comunicação de contratos'!C34" display="'Comunicação de contratos'!C34"/>
    <hyperlink ref="B17" location="'Comunicação de contratos'!C35" display="'Comunicação de contratos'!C35"/>
    <hyperlink ref="B18" location="'Comunicação de contratos'!C36" display="'Comunicação de contratos'!C36"/>
    <hyperlink ref="B19" location="'Comunicação de contratos'!C37" display="'Comunicação de contratos'!C37"/>
    <hyperlink ref="B20" location="'Comunicação de contratos'!C38" display="'Comunicação de contratos'!C38"/>
    <hyperlink ref="B21" location="'Comunicação de contratos'!C39" display="'Comunicação de contratos'!C39"/>
    <hyperlink ref="B22" location="'Comunicação de contratos'!C40" display="'Comunicação de contratos'!C40"/>
    <hyperlink ref="B23:B31" location="'Comunicação de contratos'!C40" display="'Comunicação de contratos'!C40"/>
    <hyperlink ref="B23" location="'Comunicação de contratos'!C41" display="'Comunicação de contratos'!C41"/>
    <hyperlink ref="B24" location="'Comunicação de contratos'!C42" display="'Comunicação de contratos'!C42"/>
    <hyperlink ref="B25" location="'Comunicação de contratos'!C43" display="'Comunicação de contratos'!C43"/>
    <hyperlink ref="B26" location="'Comunicação de contratos'!C44" display="'Comunicação de contratos'!C44"/>
    <hyperlink ref="B27" location="'Comunicação de contratos'!C45" display="'Comunicação de contratos'!C45"/>
    <hyperlink ref="B28" location="'Comunicação de contratos'!C46" display="'Comunicação de contratos'!C46"/>
    <hyperlink ref="B29" location="'Comunicação de contratos'!C47" display="'Comunicação de contratos'!C47"/>
    <hyperlink ref="B30" location="'Comunicação de contratos'!C48" display="'Comunicação de contratos'!C48"/>
    <hyperlink ref="B31" location="'Comunicação de contratos'!C49" display="'Comunicação de contratos'!C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7</vt:i4>
      </vt:variant>
    </vt:vector>
  </HeadingPairs>
  <TitlesOfParts>
    <vt:vector size="10" baseType="lpstr">
      <vt:lpstr>Comunicação de contratos</vt:lpstr>
      <vt:lpstr>Dados</vt:lpstr>
      <vt:lpstr>Erros</vt:lpstr>
      <vt:lpstr>AbrevMinisterios</vt:lpstr>
      <vt:lpstr>AreaAtividade</vt:lpstr>
      <vt:lpstr>ModalidadeContratual</vt:lpstr>
      <vt:lpstr>TipoAtividade</vt:lpstr>
      <vt:lpstr>TipoEntidade</vt:lpstr>
      <vt:lpstr>TipoProcedimento</vt:lpstr>
      <vt:lpstr>'Comunicação de contratos'!Títulos_de_Impressão</vt:lpstr>
    </vt:vector>
  </TitlesOfParts>
  <Company>Turismo de Portugal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f0535</dc:creator>
  <cp:lastModifiedBy>Paulo Couceiro</cp:lastModifiedBy>
  <cp:lastPrinted>2015-07-06T14:46:16Z</cp:lastPrinted>
  <dcterms:created xsi:type="dcterms:W3CDTF">2010-11-02T16:21:22Z</dcterms:created>
  <dcterms:modified xsi:type="dcterms:W3CDTF">2015-07-21T11:03:33Z</dcterms:modified>
</cp:coreProperties>
</file>